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C231F0A8-3FBC-4595-9C05-3E87C9E175B3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M19" i="4"/>
  <c r="N19" i="4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B19" i="17"/>
  <c r="AC19" i="17"/>
  <c r="L44" i="17"/>
  <c r="L43" i="17"/>
  <c r="M43" i="17"/>
  <c r="N43" i="17"/>
  <c r="L32" i="17"/>
  <c r="L31" i="17"/>
  <c r="M31" i="17"/>
  <c r="N31" i="17"/>
  <c r="L20" i="17"/>
  <c r="L19" i="17"/>
  <c r="M19" i="17"/>
  <c r="N19" i="17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/>
  <c r="AA32" i="16"/>
  <c r="AA31" i="16"/>
  <c r="AB31" i="16"/>
  <c r="AC31" i="16"/>
  <c r="AA20" i="16"/>
  <c r="AA19" i="16"/>
  <c r="AB19" i="16"/>
  <c r="AC19" i="16"/>
  <c r="L44" i="16"/>
  <c r="L43" i="16"/>
  <c r="M43" i="16"/>
  <c r="L32" i="16"/>
  <c r="L31" i="16"/>
  <c r="M31" i="16"/>
  <c r="N31" i="16"/>
  <c r="L20" i="16"/>
  <c r="L19" i="16"/>
  <c r="M19" i="16"/>
  <c r="N19" i="16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/>
  <c r="AA32" i="15"/>
  <c r="AA31" i="15"/>
  <c r="AB31" i="15"/>
  <c r="AC31" i="15"/>
  <c r="AA20" i="15"/>
  <c r="AA19" i="15"/>
  <c r="AB19" i="15"/>
  <c r="AC19" i="15"/>
  <c r="L44" i="15"/>
  <c r="L43" i="15"/>
  <c r="M43" i="15"/>
  <c r="N43" i="15"/>
  <c r="L32" i="15"/>
  <c r="L31" i="15"/>
  <c r="M31" i="15"/>
  <c r="N31" i="15"/>
  <c r="L20" i="15"/>
  <c r="L19" i="15"/>
  <c r="N19" i="15" s="1"/>
  <c r="M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C19" i="14" s="1"/>
  <c r="AB19" i="14"/>
  <c r="L44" i="14"/>
  <c r="L43" i="14"/>
  <c r="M43" i="14"/>
  <c r="N43" i="14"/>
  <c r="L32" i="14"/>
  <c r="L31" i="14"/>
  <c r="M31" i="14"/>
  <c r="N31" i="14"/>
  <c r="L20" i="14"/>
  <c r="L19" i="14"/>
  <c r="M19" i="14"/>
  <c r="N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C31" i="11" s="1"/>
  <c r="AB31" i="11"/>
  <c r="AA20" i="11"/>
  <c r="AA19" i="11"/>
  <c r="AB19" i="11"/>
  <c r="AC19" i="11"/>
  <c r="L44" i="11"/>
  <c r="L43" i="11"/>
  <c r="M43" i="11"/>
  <c r="N43" i="11"/>
  <c r="L32" i="11"/>
  <c r="L31" i="11"/>
  <c r="M31" i="11"/>
  <c r="N31" i="11"/>
  <c r="L20" i="11"/>
  <c r="L19" i="11"/>
  <c r="M19" i="11"/>
  <c r="N19" i="11" s="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/>
  <c r="L32" i="10"/>
  <c r="L31" i="10"/>
  <c r="M31" i="10"/>
  <c r="N31" i="10"/>
  <c r="L20" i="10"/>
  <c r="L19" i="10"/>
  <c r="M19" i="10"/>
  <c r="N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 s="1"/>
  <c r="L44" i="6"/>
  <c r="L43" i="6"/>
  <c r="M43" i="6"/>
  <c r="N43" i="6"/>
  <c r="L32" i="6"/>
  <c r="L31" i="6"/>
  <c r="M31" i="6"/>
  <c r="N31" i="6"/>
  <c r="L20" i="6"/>
  <c r="L19" i="6"/>
  <c r="N19" i="6" s="1"/>
  <c r="M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/>
  <c r="L32" i="12"/>
  <c r="L31" i="12"/>
  <c r="M31" i="12"/>
  <c r="N31" i="12"/>
  <c r="L20" i="12"/>
  <c r="L19" i="12"/>
  <c r="M19" i="12"/>
  <c r="N19" i="12" s="1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N31" i="9" s="1"/>
  <c r="L20" i="9"/>
  <c r="L19" i="9"/>
  <c r="N19" i="9" s="1"/>
  <c r="M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/>
  <c r="L32" i="8"/>
  <c r="L31" i="8"/>
  <c r="M31" i="8"/>
  <c r="N31" i="8"/>
  <c r="L20" i="8"/>
  <c r="L19" i="8"/>
  <c r="M19" i="8"/>
  <c r="N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C43" i="7" s="1"/>
  <c r="AB43" i="7"/>
  <c r="AA32" i="7"/>
  <c r="AA31" i="7"/>
  <c r="AB31" i="7"/>
  <c r="AC31" i="7"/>
  <c r="AA20" i="7"/>
  <c r="AA19" i="7"/>
  <c r="AB19" i="7"/>
  <c r="AC19" i="7"/>
  <c r="L44" i="7"/>
  <c r="L43" i="7"/>
  <c r="M43" i="7"/>
  <c r="N43" i="7"/>
  <c r="L32" i="7"/>
  <c r="L31" i="7"/>
  <c r="M31" i="7"/>
  <c r="N31" i="7"/>
  <c r="L20" i="7"/>
  <c r="L19" i="7"/>
  <c r="M19" i="7"/>
  <c r="N19" i="7"/>
  <c r="AA28" i="16"/>
  <c r="AB28" i="16"/>
  <c r="AA29" i="16"/>
  <c r="AB29" i="16"/>
  <c r="AA30" i="16"/>
  <c r="AB30" i="16"/>
  <c r="AB27" i="16"/>
  <c r="AA27" i="16"/>
  <c r="N43" i="16" l="1"/>
  <c r="L27" i="12"/>
  <c r="M27" i="12"/>
  <c r="L28" i="12"/>
  <c r="M28" i="12"/>
  <c r="L29" i="12"/>
  <c r="M29" i="12"/>
  <c r="L30" i="12"/>
  <c r="M30" i="12"/>
  <c r="AF15" i="7"/>
  <c r="AG15" i="7"/>
  <c r="AH15" i="7"/>
  <c r="AI15" i="7"/>
  <c r="AJ15" i="7"/>
  <c r="AK15" i="7"/>
  <c r="AL15" i="7"/>
  <c r="AM15" i="7"/>
  <c r="AN15" i="7"/>
  <c r="AO15" i="7"/>
  <c r="AF16" i="7"/>
  <c r="AG16" i="7"/>
  <c r="AH16" i="7"/>
  <c r="AI16" i="7"/>
  <c r="AJ16" i="7"/>
  <c r="AK16" i="7"/>
  <c r="AL16" i="7"/>
  <c r="AM16" i="7"/>
  <c r="AN16" i="7"/>
  <c r="AO16" i="7"/>
  <c r="AF17" i="7"/>
  <c r="AG17" i="7"/>
  <c r="AH17" i="7"/>
  <c r="AI17" i="7"/>
  <c r="AJ17" i="7"/>
  <c r="AK17" i="7"/>
  <c r="AL17" i="7"/>
  <c r="AM17" i="7"/>
  <c r="AN17" i="7"/>
  <c r="AO17" i="7"/>
  <c r="AF18" i="7"/>
  <c r="AG18" i="7"/>
  <c r="AH18" i="7"/>
  <c r="AI18" i="7"/>
  <c r="AJ18" i="7"/>
  <c r="AK18" i="7"/>
  <c r="AL18" i="7"/>
  <c r="AM18" i="7"/>
  <c r="AN18" i="7"/>
  <c r="AO18" i="7"/>
  <c r="AF19" i="7"/>
  <c r="AG19" i="7"/>
  <c r="AH19" i="7"/>
  <c r="AI19" i="7"/>
  <c r="AJ19" i="7"/>
  <c r="AK19" i="7"/>
  <c r="AL19" i="7"/>
  <c r="AM19" i="7"/>
  <c r="AN19" i="7"/>
  <c r="AO19" i="7"/>
  <c r="AF27" i="7"/>
  <c r="AG27" i="7"/>
  <c r="AH27" i="7"/>
  <c r="AI27" i="7"/>
  <c r="AJ27" i="7"/>
  <c r="AK27" i="7"/>
  <c r="AL27" i="7"/>
  <c r="AM27" i="7"/>
  <c r="AN27" i="7"/>
  <c r="AO27" i="7"/>
  <c r="AF28" i="7"/>
  <c r="AG28" i="7"/>
  <c r="AH28" i="7"/>
  <c r="AI28" i="7"/>
  <c r="AJ28" i="7"/>
  <c r="AK28" i="7"/>
  <c r="AL28" i="7"/>
  <c r="AM28" i="7"/>
  <c r="AN28" i="7"/>
  <c r="AO28" i="7"/>
  <c r="AF29" i="7"/>
  <c r="AG29" i="7"/>
  <c r="AH29" i="7"/>
  <c r="AI29" i="7"/>
  <c r="AJ29" i="7"/>
  <c r="AK29" i="7"/>
  <c r="AL29" i="7"/>
  <c r="AM29" i="7"/>
  <c r="AN29" i="7"/>
  <c r="AO29" i="7"/>
  <c r="AF30" i="7"/>
  <c r="AG30" i="7"/>
  <c r="AH30" i="7"/>
  <c r="AI30" i="7"/>
  <c r="AJ30" i="7"/>
  <c r="AK30" i="7"/>
  <c r="AL30" i="7"/>
  <c r="AM30" i="7"/>
  <c r="AN30" i="7"/>
  <c r="AO30" i="7"/>
  <c r="AF31" i="7"/>
  <c r="AG31" i="7"/>
  <c r="AH31" i="7"/>
  <c r="AI31" i="7"/>
  <c r="AJ31" i="7"/>
  <c r="AK31" i="7"/>
  <c r="AL31" i="7"/>
  <c r="AM31" i="7"/>
  <c r="AN31" i="7"/>
  <c r="AO31" i="7"/>
  <c r="AF39" i="7"/>
  <c r="AG39" i="7"/>
  <c r="AH39" i="7"/>
  <c r="AI39" i="7"/>
  <c r="AJ39" i="7"/>
  <c r="AK39" i="7"/>
  <c r="AL39" i="7"/>
  <c r="AM39" i="7"/>
  <c r="AN39" i="7"/>
  <c r="AO39" i="7"/>
  <c r="AF40" i="7"/>
  <c r="AG40" i="7"/>
  <c r="AH40" i="7"/>
  <c r="AI40" i="7"/>
  <c r="AJ40" i="7"/>
  <c r="AK40" i="7"/>
  <c r="AL40" i="7"/>
  <c r="AM40" i="7"/>
  <c r="AN40" i="7"/>
  <c r="AO40" i="7"/>
  <c r="AF41" i="7"/>
  <c r="AG41" i="7"/>
  <c r="AH41" i="7"/>
  <c r="AI41" i="7"/>
  <c r="AJ41" i="7"/>
  <c r="AK41" i="7"/>
  <c r="AL41" i="7"/>
  <c r="AM41" i="7"/>
  <c r="AN41" i="7"/>
  <c r="AO41" i="7"/>
  <c r="AF42" i="7"/>
  <c r="AG42" i="7"/>
  <c r="AH42" i="7"/>
  <c r="AI42" i="7"/>
  <c r="AJ42" i="7"/>
  <c r="AK42" i="7"/>
  <c r="AL42" i="7"/>
  <c r="AM42" i="7"/>
  <c r="AN42" i="7"/>
  <c r="AO42" i="7"/>
  <c r="AF43" i="7"/>
  <c r="AG43" i="7"/>
  <c r="AH43" i="7"/>
  <c r="AI43" i="7"/>
  <c r="AJ43" i="7"/>
  <c r="AK43" i="7"/>
  <c r="AL43" i="7"/>
  <c r="AM43" i="7"/>
  <c r="AN43" i="7"/>
  <c r="AO43" i="7"/>
  <c r="L39" i="7" l="1"/>
  <c r="L15" i="7"/>
  <c r="M15" i="7"/>
  <c r="L16" i="7"/>
  <c r="M16" i="7"/>
  <c r="L17" i="7"/>
  <c r="M17" i="7"/>
  <c r="L18" i="7"/>
  <c r="M18" i="7"/>
  <c r="L27" i="7"/>
  <c r="M27" i="7"/>
  <c r="L28" i="7"/>
  <c r="M28" i="7"/>
  <c r="L29" i="7"/>
  <c r="M29" i="7"/>
  <c r="L30" i="7"/>
  <c r="M30" i="7"/>
  <c r="M39" i="7"/>
  <c r="L40" i="7"/>
  <c r="M40" i="7"/>
  <c r="L41" i="7"/>
  <c r="M41" i="7"/>
  <c r="L42" i="7"/>
  <c r="M42" i="7"/>
  <c r="L15" i="8"/>
  <c r="M15" i="8"/>
  <c r="L16" i="8"/>
  <c r="M16" i="8"/>
  <c r="L17" i="8"/>
  <c r="M17" i="8"/>
  <c r="L18" i="8"/>
  <c r="M18" i="8"/>
  <c r="Y44" i="17"/>
  <c r="W44" i="17"/>
  <c r="U44" i="17"/>
  <c r="S44" i="17"/>
  <c r="Q44" i="17"/>
  <c r="J44" i="17"/>
  <c r="H44" i="17"/>
  <c r="F44" i="17"/>
  <c r="D44" i="17"/>
  <c r="B44" i="17"/>
  <c r="AO43" i="17"/>
  <c r="AN43" i="17"/>
  <c r="AM43" i="17"/>
  <c r="AL43" i="17"/>
  <c r="AK43" i="17"/>
  <c r="AJ43" i="17"/>
  <c r="AI43" i="17"/>
  <c r="AH43" i="17"/>
  <c r="AG43" i="17"/>
  <c r="AF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Y32" i="17"/>
  <c r="W32" i="17"/>
  <c r="U32" i="17"/>
  <c r="S32" i="17"/>
  <c r="Q32" i="17"/>
  <c r="J32" i="17"/>
  <c r="H32" i="17"/>
  <c r="F32" i="17"/>
  <c r="D32" i="17"/>
  <c r="B32" i="17"/>
  <c r="AO31" i="17"/>
  <c r="AN31" i="17"/>
  <c r="AM31" i="17"/>
  <c r="AL31" i="17"/>
  <c r="AK31" i="17"/>
  <c r="AJ31" i="17"/>
  <c r="AI31" i="17"/>
  <c r="AH31" i="17"/>
  <c r="AG31" i="17"/>
  <c r="AF31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AC30" i="17" s="1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U20" i="17"/>
  <c r="S20" i="17"/>
  <c r="Q20" i="17"/>
  <c r="J20" i="17"/>
  <c r="H20" i="17"/>
  <c r="F20" i="17"/>
  <c r="D20" i="17"/>
  <c r="B20" i="17"/>
  <c r="AO19" i="17"/>
  <c r="AN19" i="17"/>
  <c r="AM19" i="17"/>
  <c r="AL19" i="17"/>
  <c r="AK19" i="17"/>
  <c r="AJ19" i="17"/>
  <c r="AI19" i="17"/>
  <c r="AH19" i="17"/>
  <c r="AG19" i="17"/>
  <c r="AF19" i="17"/>
  <c r="AO18" i="17"/>
  <c r="AN18" i="17"/>
  <c r="AM18" i="17"/>
  <c r="AL18" i="17"/>
  <c r="AK18" i="17"/>
  <c r="AJ18" i="17"/>
  <c r="AI18" i="17"/>
  <c r="AH18" i="17"/>
  <c r="AG18" i="17"/>
  <c r="AF18" i="17"/>
  <c r="AB18" i="17"/>
  <c r="AA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B17" i="17"/>
  <c r="AA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AB16" i="17"/>
  <c r="AA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AB15" i="17"/>
  <c r="AA15" i="17"/>
  <c r="M15" i="17"/>
  <c r="L15" i="17"/>
  <c r="Y44" i="16"/>
  <c r="W44" i="16"/>
  <c r="U44" i="16"/>
  <c r="S44" i="16"/>
  <c r="Q44" i="16"/>
  <c r="J44" i="16"/>
  <c r="H44" i="16"/>
  <c r="F44" i="16"/>
  <c r="D44" i="16"/>
  <c r="B44" i="16"/>
  <c r="AO43" i="16"/>
  <c r="AN43" i="16"/>
  <c r="AM43" i="16"/>
  <c r="AL43" i="16"/>
  <c r="AK43" i="16"/>
  <c r="AJ43" i="16"/>
  <c r="AI43" i="16"/>
  <c r="AH43" i="16"/>
  <c r="AG43" i="16"/>
  <c r="AF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W32" i="16"/>
  <c r="U32" i="16"/>
  <c r="S32" i="16"/>
  <c r="Q32" i="16"/>
  <c r="J32" i="16"/>
  <c r="H32" i="16"/>
  <c r="F32" i="16"/>
  <c r="D32" i="16"/>
  <c r="B32" i="16"/>
  <c r="AO31" i="16"/>
  <c r="AN31" i="16"/>
  <c r="AM31" i="16"/>
  <c r="AL31" i="16"/>
  <c r="AK31" i="16"/>
  <c r="AJ31" i="16"/>
  <c r="AI31" i="16"/>
  <c r="AH31" i="16"/>
  <c r="AG31" i="16"/>
  <c r="AF31" i="16"/>
  <c r="AO30" i="16"/>
  <c r="AN30" i="16"/>
  <c r="AM30" i="16"/>
  <c r="AL30" i="16"/>
  <c r="AK30" i="16"/>
  <c r="AJ30" i="16"/>
  <c r="AI30" i="16"/>
  <c r="AH30" i="16"/>
  <c r="AG30" i="16"/>
  <c r="AF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M27" i="16"/>
  <c r="L27" i="16"/>
  <c r="Y20" i="16"/>
  <c r="W20" i="16"/>
  <c r="U20" i="16"/>
  <c r="S20" i="16"/>
  <c r="Q20" i="16"/>
  <c r="J20" i="16"/>
  <c r="H20" i="16"/>
  <c r="F20" i="16"/>
  <c r="D20" i="16"/>
  <c r="B20" i="16"/>
  <c r="AO19" i="16"/>
  <c r="AN19" i="16"/>
  <c r="AM19" i="16"/>
  <c r="AL19" i="16"/>
  <c r="AK19" i="16"/>
  <c r="AJ19" i="16"/>
  <c r="AI19" i="16"/>
  <c r="AH19" i="16"/>
  <c r="AG19" i="16"/>
  <c r="AF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N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AF15" i="4"/>
  <c r="Q32" i="15"/>
  <c r="AP41" i="17" l="1"/>
  <c r="AQ29" i="17"/>
  <c r="AC42" i="17"/>
  <c r="AP27" i="17"/>
  <c r="AC16" i="17"/>
  <c r="AC17" i="17"/>
  <c r="AC15" i="16"/>
  <c r="AC40" i="17"/>
  <c r="AN32" i="17"/>
  <c r="AJ20" i="16"/>
  <c r="AL20" i="16"/>
  <c r="AN20" i="16"/>
  <c r="AQ41" i="16"/>
  <c r="AP40" i="16"/>
  <c r="AL32" i="16"/>
  <c r="AQ15" i="16"/>
  <c r="AP39" i="17"/>
  <c r="AP29" i="17"/>
  <c r="AJ32" i="17"/>
  <c r="AC15" i="17"/>
  <c r="AP16" i="17"/>
  <c r="AQ16" i="17"/>
  <c r="AC29" i="16"/>
  <c r="AJ44" i="17"/>
  <c r="AN44" i="17"/>
  <c r="AP18" i="17"/>
  <c r="AF20" i="17"/>
  <c r="AH20" i="17"/>
  <c r="AJ44" i="16"/>
  <c r="AC40" i="16"/>
  <c r="AC27" i="16"/>
  <c r="AQ17" i="16"/>
  <c r="AC17" i="16"/>
  <c r="AF20" i="16"/>
  <c r="N40" i="7"/>
  <c r="AQ40" i="17"/>
  <c r="AQ42" i="17"/>
  <c r="AC29" i="17"/>
  <c r="AL20" i="17"/>
  <c r="AQ40" i="16"/>
  <c r="AC41" i="16"/>
  <c r="AN44" i="16"/>
  <c r="AH44" i="16"/>
  <c r="AP29" i="16"/>
  <c r="AQ30" i="16"/>
  <c r="AH32" i="16"/>
  <c r="AC32" i="16"/>
  <c r="AQ27" i="16"/>
  <c r="AQ29" i="16"/>
  <c r="AC30" i="16"/>
  <c r="AJ32" i="16"/>
  <c r="AP17" i="16"/>
  <c r="AQ18" i="16"/>
  <c r="AC18" i="16"/>
  <c r="N15" i="17"/>
  <c r="N27" i="16"/>
  <c r="N41" i="7"/>
  <c r="N17" i="8"/>
  <c r="N15" i="8"/>
  <c r="N18" i="8"/>
  <c r="N16" i="8"/>
  <c r="N42" i="7"/>
  <c r="N39" i="7"/>
  <c r="N30" i="7"/>
  <c r="N29" i="7"/>
  <c r="N27" i="7"/>
  <c r="N28" i="7"/>
  <c r="N16" i="7"/>
  <c r="N17" i="7"/>
  <c r="N18" i="7"/>
  <c r="N15" i="7"/>
  <c r="AQ39" i="17"/>
  <c r="AQ41" i="17"/>
  <c r="AL44" i="17"/>
  <c r="AC39" i="17"/>
  <c r="AP40" i="17"/>
  <c r="AC41" i="17"/>
  <c r="AH44" i="17"/>
  <c r="AC44" i="17"/>
  <c r="AC27" i="17"/>
  <c r="AP28" i="17"/>
  <c r="AP30" i="17"/>
  <c r="AL32" i="17"/>
  <c r="AQ28" i="17"/>
  <c r="AC28" i="17"/>
  <c r="AH32" i="17"/>
  <c r="AC32" i="17"/>
  <c r="AN20" i="17"/>
  <c r="AP15" i="17"/>
  <c r="AP17" i="17"/>
  <c r="AQ18" i="17"/>
  <c r="AQ17" i="17"/>
  <c r="AC18" i="17"/>
  <c r="AJ20" i="17"/>
  <c r="AC20" i="17"/>
  <c r="AQ42" i="16"/>
  <c r="AC44" i="16"/>
  <c r="AQ39" i="16"/>
  <c r="AP41" i="16"/>
  <c r="AC42" i="16"/>
  <c r="AC39" i="16"/>
  <c r="AL44" i="16"/>
  <c r="AP28" i="16"/>
  <c r="AC28" i="16"/>
  <c r="AQ28" i="16"/>
  <c r="AP30" i="16"/>
  <c r="AN32" i="16"/>
  <c r="AP16" i="16"/>
  <c r="AQ16" i="16"/>
  <c r="AP18" i="16"/>
  <c r="AC16" i="16"/>
  <c r="AH20" i="16"/>
  <c r="AC20" i="16"/>
  <c r="N18" i="16"/>
  <c r="N39" i="17"/>
  <c r="N42" i="17"/>
  <c r="N44" i="17"/>
  <c r="N30" i="17"/>
  <c r="AR30" i="17" s="1"/>
  <c r="N32" i="17"/>
  <c r="N27" i="17"/>
  <c r="N18" i="17"/>
  <c r="N41" i="16"/>
  <c r="N39" i="16"/>
  <c r="N42" i="16"/>
  <c r="N44" i="16"/>
  <c r="N32" i="16"/>
  <c r="N30" i="16"/>
  <c r="N15" i="16"/>
  <c r="N17" i="17"/>
  <c r="N29" i="17"/>
  <c r="N41" i="17"/>
  <c r="AQ15" i="17"/>
  <c r="N16" i="17"/>
  <c r="AR16" i="17" s="1"/>
  <c r="AQ27" i="17"/>
  <c r="N28" i="17"/>
  <c r="N40" i="17"/>
  <c r="AR40" i="17" s="1"/>
  <c r="AP42" i="17"/>
  <c r="AQ30" i="17"/>
  <c r="AF32" i="17"/>
  <c r="AF44" i="17"/>
  <c r="N20" i="17"/>
  <c r="AP15" i="16"/>
  <c r="N17" i="16"/>
  <c r="AR17" i="16" s="1"/>
  <c r="AP27" i="16"/>
  <c r="N29" i="16"/>
  <c r="AP39" i="16"/>
  <c r="N16" i="16"/>
  <c r="N28" i="16"/>
  <c r="N40" i="16"/>
  <c r="AP42" i="16"/>
  <c r="AF32" i="16"/>
  <c r="AF44" i="16"/>
  <c r="N20" i="16"/>
  <c r="Y44" i="4"/>
  <c r="W44" i="4"/>
  <c r="U44" i="4"/>
  <c r="S44" i="4"/>
  <c r="Q44" i="4"/>
  <c r="J44" i="4"/>
  <c r="H44" i="4"/>
  <c r="F44" i="4"/>
  <c r="D44" i="4"/>
  <c r="B44" i="4"/>
  <c r="AO43" i="4"/>
  <c r="AN43" i="4"/>
  <c r="AM43" i="4"/>
  <c r="AL43" i="4"/>
  <c r="AK43" i="4"/>
  <c r="AJ43" i="4"/>
  <c r="AI43" i="4"/>
  <c r="AH43" i="4"/>
  <c r="AG43" i="4"/>
  <c r="AF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S32" i="4"/>
  <c r="Q32" i="4"/>
  <c r="J32" i="4"/>
  <c r="H32" i="4"/>
  <c r="F32" i="4"/>
  <c r="D32" i="4"/>
  <c r="B32" i="4"/>
  <c r="AO31" i="4"/>
  <c r="AN31" i="4"/>
  <c r="AM31" i="4"/>
  <c r="AL31" i="4"/>
  <c r="AK31" i="4"/>
  <c r="AJ31" i="4"/>
  <c r="AI31" i="4"/>
  <c r="AH31" i="4"/>
  <c r="AG31" i="4"/>
  <c r="AF31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W20" i="4"/>
  <c r="U20" i="4"/>
  <c r="S20" i="4"/>
  <c r="Q20" i="4"/>
  <c r="J20" i="4"/>
  <c r="H20" i="4"/>
  <c r="F20" i="4"/>
  <c r="D20" i="4"/>
  <c r="B20" i="4"/>
  <c r="AO19" i="4"/>
  <c r="AN19" i="4"/>
  <c r="AM19" i="4"/>
  <c r="AL19" i="4"/>
  <c r="AK19" i="4"/>
  <c r="AJ19" i="4"/>
  <c r="AI19" i="4"/>
  <c r="AH19" i="4"/>
  <c r="AG19" i="4"/>
  <c r="AF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B15" i="4"/>
  <c r="AA15" i="4"/>
  <c r="M15" i="4"/>
  <c r="L15" i="4"/>
  <c r="Y44" i="15"/>
  <c r="W44" i="15"/>
  <c r="U44" i="15"/>
  <c r="S44" i="15"/>
  <c r="Q44" i="15"/>
  <c r="J44" i="15"/>
  <c r="H44" i="15"/>
  <c r="F44" i="15"/>
  <c r="D44" i="15"/>
  <c r="B44" i="15"/>
  <c r="AO43" i="15"/>
  <c r="AN43" i="15"/>
  <c r="AM43" i="15"/>
  <c r="AL43" i="15"/>
  <c r="AK43" i="15"/>
  <c r="AJ43" i="15"/>
  <c r="AI43" i="15"/>
  <c r="AH43" i="15"/>
  <c r="AG43" i="15"/>
  <c r="AF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Y32" i="15"/>
  <c r="W32" i="15"/>
  <c r="U32" i="15"/>
  <c r="S32" i="15"/>
  <c r="J32" i="15"/>
  <c r="H32" i="15"/>
  <c r="F32" i="15"/>
  <c r="D32" i="15"/>
  <c r="B32" i="15"/>
  <c r="AO31" i="15"/>
  <c r="AN31" i="15"/>
  <c r="AM31" i="15"/>
  <c r="AL31" i="15"/>
  <c r="AK31" i="15"/>
  <c r="AJ31" i="15"/>
  <c r="AI31" i="15"/>
  <c r="AH31" i="15"/>
  <c r="AG31" i="15"/>
  <c r="AF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Y20" i="15"/>
  <c r="W20" i="15"/>
  <c r="U20" i="15"/>
  <c r="S20" i="15"/>
  <c r="Q20" i="15"/>
  <c r="J20" i="15"/>
  <c r="H20" i="15"/>
  <c r="F20" i="15"/>
  <c r="D20" i="15"/>
  <c r="B20" i="15"/>
  <c r="AO19" i="15"/>
  <c r="AN19" i="15"/>
  <c r="AM19" i="15"/>
  <c r="AL19" i="15"/>
  <c r="AK19" i="15"/>
  <c r="AJ19" i="15"/>
  <c r="AI19" i="15"/>
  <c r="AH19" i="15"/>
  <c r="AG19" i="15"/>
  <c r="AF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Y44" i="14"/>
  <c r="W44" i="14"/>
  <c r="U44" i="14"/>
  <c r="S44" i="14"/>
  <c r="Q44" i="14"/>
  <c r="J44" i="14"/>
  <c r="H44" i="14"/>
  <c r="F44" i="14"/>
  <c r="D44" i="14"/>
  <c r="B44" i="14"/>
  <c r="AO43" i="14"/>
  <c r="AN43" i="14"/>
  <c r="AM43" i="14"/>
  <c r="AL43" i="14"/>
  <c r="AK43" i="14"/>
  <c r="AJ43" i="14"/>
  <c r="AI43" i="14"/>
  <c r="AH43" i="14"/>
  <c r="AG43" i="14"/>
  <c r="AF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Q32" i="14"/>
  <c r="J32" i="14"/>
  <c r="H32" i="14"/>
  <c r="F32" i="14"/>
  <c r="D32" i="14"/>
  <c r="B32" i="14"/>
  <c r="AO31" i="14"/>
  <c r="AN31" i="14"/>
  <c r="AM31" i="14"/>
  <c r="AL31" i="14"/>
  <c r="AK31" i="14"/>
  <c r="AJ31" i="14"/>
  <c r="AI31" i="14"/>
  <c r="AH31" i="14"/>
  <c r="AG31" i="14"/>
  <c r="AF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W20" i="14"/>
  <c r="U20" i="14"/>
  <c r="S20" i="14"/>
  <c r="Q20" i="14"/>
  <c r="J20" i="14"/>
  <c r="H20" i="14"/>
  <c r="F20" i="14"/>
  <c r="D20" i="14"/>
  <c r="B20" i="14"/>
  <c r="AO19" i="14"/>
  <c r="AN19" i="14"/>
  <c r="AM19" i="14"/>
  <c r="AL19" i="14"/>
  <c r="AK19" i="14"/>
  <c r="AJ19" i="14"/>
  <c r="AI19" i="14"/>
  <c r="AH19" i="14"/>
  <c r="AG19" i="14"/>
  <c r="AF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1"/>
  <c r="W44" i="11"/>
  <c r="U44" i="11"/>
  <c r="S44" i="11"/>
  <c r="Q44" i="11"/>
  <c r="J44" i="11"/>
  <c r="H44" i="11"/>
  <c r="F44" i="11"/>
  <c r="D44" i="11"/>
  <c r="B44" i="11"/>
  <c r="AO43" i="11"/>
  <c r="AN43" i="11"/>
  <c r="AM43" i="11"/>
  <c r="AL43" i="11"/>
  <c r="AK43" i="11"/>
  <c r="AJ43" i="11"/>
  <c r="AI43" i="11"/>
  <c r="AH43" i="11"/>
  <c r="AG43" i="11"/>
  <c r="AF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U32" i="11"/>
  <c r="S32" i="11"/>
  <c r="Q32" i="11"/>
  <c r="J32" i="11"/>
  <c r="H32" i="11"/>
  <c r="F32" i="11"/>
  <c r="D32" i="11"/>
  <c r="B32" i="11"/>
  <c r="AO31" i="11"/>
  <c r="AN31" i="11"/>
  <c r="AM31" i="11"/>
  <c r="AL31" i="11"/>
  <c r="AK31" i="11"/>
  <c r="AJ31" i="11"/>
  <c r="AI31" i="11"/>
  <c r="AH31" i="11"/>
  <c r="AG31" i="11"/>
  <c r="AF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Y20" i="11"/>
  <c r="W20" i="11"/>
  <c r="U20" i="11"/>
  <c r="S20" i="11"/>
  <c r="Q20" i="11"/>
  <c r="J20" i="11"/>
  <c r="H20" i="11"/>
  <c r="F20" i="11"/>
  <c r="D20" i="11"/>
  <c r="B20" i="11"/>
  <c r="AO19" i="11"/>
  <c r="AN19" i="11"/>
  <c r="AM19" i="11"/>
  <c r="AL19" i="11"/>
  <c r="AK19" i="11"/>
  <c r="AJ19" i="11"/>
  <c r="AI19" i="11"/>
  <c r="AH19" i="11"/>
  <c r="AG19" i="11"/>
  <c r="AF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Y44" i="10"/>
  <c r="W44" i="10"/>
  <c r="U44" i="10"/>
  <c r="S44" i="10"/>
  <c r="Q44" i="10"/>
  <c r="J44" i="10"/>
  <c r="H44" i="10"/>
  <c r="F44" i="10"/>
  <c r="D44" i="10"/>
  <c r="B44" i="10"/>
  <c r="AO43" i="10"/>
  <c r="AN43" i="10"/>
  <c r="AM43" i="10"/>
  <c r="AL43" i="10"/>
  <c r="AK43" i="10"/>
  <c r="AJ43" i="10"/>
  <c r="AI43" i="10"/>
  <c r="AH43" i="10"/>
  <c r="AG43" i="10"/>
  <c r="AF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U32" i="10"/>
  <c r="S32" i="10"/>
  <c r="Q32" i="10"/>
  <c r="J32" i="10"/>
  <c r="H32" i="10"/>
  <c r="F32" i="10"/>
  <c r="D32" i="10"/>
  <c r="B32" i="10"/>
  <c r="AO31" i="10"/>
  <c r="AN31" i="10"/>
  <c r="AM31" i="10"/>
  <c r="AL31" i="10"/>
  <c r="AK31" i="10"/>
  <c r="AJ31" i="10"/>
  <c r="AI31" i="10"/>
  <c r="AH31" i="10"/>
  <c r="AG31" i="10"/>
  <c r="AF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Y20" i="10"/>
  <c r="W20" i="10"/>
  <c r="U20" i="10"/>
  <c r="S20" i="10"/>
  <c r="Q20" i="10"/>
  <c r="J20" i="10"/>
  <c r="H20" i="10"/>
  <c r="F20" i="10"/>
  <c r="D20" i="10"/>
  <c r="B20" i="10"/>
  <c r="AO19" i="10"/>
  <c r="AN19" i="10"/>
  <c r="AM19" i="10"/>
  <c r="AL19" i="10"/>
  <c r="AK19" i="10"/>
  <c r="AJ19" i="10"/>
  <c r="AI19" i="10"/>
  <c r="AH19" i="10"/>
  <c r="AG19" i="10"/>
  <c r="AF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Y44" i="6"/>
  <c r="W44" i="6"/>
  <c r="U44" i="6"/>
  <c r="S44" i="6"/>
  <c r="Q44" i="6"/>
  <c r="J44" i="6"/>
  <c r="H44" i="6"/>
  <c r="F44" i="6"/>
  <c r="D44" i="6"/>
  <c r="B44" i="6"/>
  <c r="AO43" i="6"/>
  <c r="AN43" i="6"/>
  <c r="AM43" i="6"/>
  <c r="AL43" i="6"/>
  <c r="AK43" i="6"/>
  <c r="AJ43" i="6"/>
  <c r="AI43" i="6"/>
  <c r="AH43" i="6"/>
  <c r="AG43" i="6"/>
  <c r="AF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W32" i="6"/>
  <c r="U32" i="6"/>
  <c r="S32" i="6"/>
  <c r="Q32" i="6"/>
  <c r="J32" i="6"/>
  <c r="H32" i="6"/>
  <c r="F32" i="6"/>
  <c r="D32" i="6"/>
  <c r="B32" i="6"/>
  <c r="AO31" i="6"/>
  <c r="AN31" i="6"/>
  <c r="AM31" i="6"/>
  <c r="AL31" i="6"/>
  <c r="AK31" i="6"/>
  <c r="AJ31" i="6"/>
  <c r="AI31" i="6"/>
  <c r="AH31" i="6"/>
  <c r="AG31" i="6"/>
  <c r="AF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Y20" i="6"/>
  <c r="W20" i="6"/>
  <c r="U20" i="6"/>
  <c r="S20" i="6"/>
  <c r="Q20" i="6"/>
  <c r="J20" i="6"/>
  <c r="H20" i="6"/>
  <c r="F20" i="6"/>
  <c r="D20" i="6"/>
  <c r="B20" i="6"/>
  <c r="AO19" i="6"/>
  <c r="AN19" i="6"/>
  <c r="AM19" i="6"/>
  <c r="AL19" i="6"/>
  <c r="AK19" i="6"/>
  <c r="AJ19" i="6"/>
  <c r="AI19" i="6"/>
  <c r="AH19" i="6"/>
  <c r="AG19" i="6"/>
  <c r="AF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Y44" i="12"/>
  <c r="W44" i="12"/>
  <c r="U44" i="12"/>
  <c r="S44" i="12"/>
  <c r="Q44" i="12"/>
  <c r="J44" i="12"/>
  <c r="H44" i="12"/>
  <c r="F44" i="12"/>
  <c r="D44" i="12"/>
  <c r="B44" i="12"/>
  <c r="AO43" i="12"/>
  <c r="AN43" i="12"/>
  <c r="AM43" i="12"/>
  <c r="AL43" i="12"/>
  <c r="AK43" i="12"/>
  <c r="AJ43" i="12"/>
  <c r="AI43" i="12"/>
  <c r="AH43" i="12"/>
  <c r="AG43" i="12"/>
  <c r="AF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Y32" i="12"/>
  <c r="W32" i="12"/>
  <c r="U32" i="12"/>
  <c r="S32" i="12"/>
  <c r="Q32" i="12"/>
  <c r="J32" i="12"/>
  <c r="H32" i="12"/>
  <c r="F32" i="12"/>
  <c r="D32" i="12"/>
  <c r="B32" i="12"/>
  <c r="AO31" i="12"/>
  <c r="AN31" i="12"/>
  <c r="AM31" i="12"/>
  <c r="AL31" i="12"/>
  <c r="AK31" i="12"/>
  <c r="AJ31" i="12"/>
  <c r="AI31" i="12"/>
  <c r="AH31" i="12"/>
  <c r="AG31" i="12"/>
  <c r="AF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Y20" i="12"/>
  <c r="W20" i="12"/>
  <c r="U20" i="12"/>
  <c r="S20" i="12"/>
  <c r="Q20" i="12"/>
  <c r="J20" i="12"/>
  <c r="H20" i="12"/>
  <c r="F20" i="12"/>
  <c r="D20" i="12"/>
  <c r="B20" i="12"/>
  <c r="AO19" i="12"/>
  <c r="AN19" i="12"/>
  <c r="AM19" i="12"/>
  <c r="AL19" i="12"/>
  <c r="AK19" i="12"/>
  <c r="AJ19" i="12"/>
  <c r="AI19" i="12"/>
  <c r="AH19" i="12"/>
  <c r="AG19" i="12"/>
  <c r="AF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Y44" i="9"/>
  <c r="W44" i="9"/>
  <c r="U44" i="9"/>
  <c r="S44" i="9"/>
  <c r="Q44" i="9"/>
  <c r="J44" i="9"/>
  <c r="H44" i="9"/>
  <c r="F44" i="9"/>
  <c r="D44" i="9"/>
  <c r="B44" i="9"/>
  <c r="AO43" i="9"/>
  <c r="AN43" i="9"/>
  <c r="AM43" i="9"/>
  <c r="AL43" i="9"/>
  <c r="AK43" i="9"/>
  <c r="AJ43" i="9"/>
  <c r="AI43" i="9"/>
  <c r="AH43" i="9"/>
  <c r="AG43" i="9"/>
  <c r="AF43" i="9"/>
  <c r="AO42" i="9"/>
  <c r="AN42" i="9"/>
  <c r="AM42" i="9"/>
  <c r="AL42" i="9"/>
  <c r="AK42" i="9"/>
  <c r="AJ42" i="9"/>
  <c r="AI42" i="9"/>
  <c r="AH42" i="9"/>
  <c r="AG42" i="9"/>
  <c r="AF42" i="9"/>
  <c r="AB42" i="9"/>
  <c r="AA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AB41" i="9"/>
  <c r="AA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AB40" i="9"/>
  <c r="AA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AB39" i="9"/>
  <c r="AA39" i="9"/>
  <c r="M39" i="9"/>
  <c r="L39" i="9"/>
  <c r="Y32" i="9"/>
  <c r="W32" i="9"/>
  <c r="U32" i="9"/>
  <c r="S32" i="9"/>
  <c r="Q32" i="9"/>
  <c r="J32" i="9"/>
  <c r="H32" i="9"/>
  <c r="F32" i="9"/>
  <c r="D32" i="9"/>
  <c r="B32" i="9"/>
  <c r="AO31" i="9"/>
  <c r="AN31" i="9"/>
  <c r="AM31" i="9"/>
  <c r="AL31" i="9"/>
  <c r="AK31" i="9"/>
  <c r="AJ31" i="9"/>
  <c r="AI31" i="9"/>
  <c r="AH31" i="9"/>
  <c r="AG31" i="9"/>
  <c r="AF31" i="9"/>
  <c r="AO30" i="9"/>
  <c r="AN30" i="9"/>
  <c r="AM30" i="9"/>
  <c r="AL30" i="9"/>
  <c r="AK30" i="9"/>
  <c r="AJ30" i="9"/>
  <c r="AI30" i="9"/>
  <c r="AH30" i="9"/>
  <c r="AG30" i="9"/>
  <c r="AF30" i="9"/>
  <c r="AB30" i="9"/>
  <c r="AA30" i="9"/>
  <c r="AC30" i="9" s="1"/>
  <c r="M30" i="9"/>
  <c r="L30" i="9"/>
  <c r="AO29" i="9"/>
  <c r="AN29" i="9"/>
  <c r="AM29" i="9"/>
  <c r="AL29" i="9"/>
  <c r="AK29" i="9"/>
  <c r="AJ29" i="9"/>
  <c r="AI29" i="9"/>
  <c r="AH29" i="9"/>
  <c r="AG29" i="9"/>
  <c r="AF29" i="9"/>
  <c r="AB29" i="9"/>
  <c r="AA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AB28" i="9"/>
  <c r="AA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AB27" i="9"/>
  <c r="AA27" i="9"/>
  <c r="M27" i="9"/>
  <c r="L27" i="9"/>
  <c r="Y20" i="9"/>
  <c r="W20" i="9"/>
  <c r="U20" i="9"/>
  <c r="S20" i="9"/>
  <c r="Q20" i="9"/>
  <c r="J20" i="9"/>
  <c r="H20" i="9"/>
  <c r="F20" i="9"/>
  <c r="D20" i="9"/>
  <c r="B20" i="9"/>
  <c r="AO19" i="9"/>
  <c r="AN19" i="9"/>
  <c r="AM19" i="9"/>
  <c r="AL19" i="9"/>
  <c r="AK19" i="9"/>
  <c r="AJ19" i="9"/>
  <c r="AI19" i="9"/>
  <c r="AH19" i="9"/>
  <c r="AG19" i="9"/>
  <c r="AF19" i="9"/>
  <c r="AO18" i="9"/>
  <c r="AN18" i="9"/>
  <c r="AM18" i="9"/>
  <c r="AL18" i="9"/>
  <c r="AK18" i="9"/>
  <c r="AJ18" i="9"/>
  <c r="AI18" i="9"/>
  <c r="AH18" i="9"/>
  <c r="AG18" i="9"/>
  <c r="AF18" i="9"/>
  <c r="AB18" i="9"/>
  <c r="AA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AB17" i="9"/>
  <c r="AA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AB16" i="9"/>
  <c r="AA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AB15" i="9"/>
  <c r="AA15" i="9"/>
  <c r="M15" i="9"/>
  <c r="L15" i="9"/>
  <c r="Y44" i="8"/>
  <c r="W44" i="8"/>
  <c r="U44" i="8"/>
  <c r="S44" i="8"/>
  <c r="Q44" i="8"/>
  <c r="J44" i="8"/>
  <c r="H44" i="8"/>
  <c r="F44" i="8"/>
  <c r="D44" i="8"/>
  <c r="B44" i="8"/>
  <c r="AO43" i="8"/>
  <c r="AN43" i="8"/>
  <c r="AM43" i="8"/>
  <c r="AL43" i="8"/>
  <c r="AK43" i="8"/>
  <c r="AJ43" i="8"/>
  <c r="AI43" i="8"/>
  <c r="AH43" i="8"/>
  <c r="AG43" i="8"/>
  <c r="AF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W32" i="8"/>
  <c r="U32" i="8"/>
  <c r="S32" i="8"/>
  <c r="Q32" i="8"/>
  <c r="J32" i="8"/>
  <c r="H32" i="8"/>
  <c r="F32" i="8"/>
  <c r="D32" i="8"/>
  <c r="B32" i="8"/>
  <c r="AO31" i="8"/>
  <c r="AN31" i="8"/>
  <c r="AM31" i="8"/>
  <c r="AL31" i="8"/>
  <c r="AK31" i="8"/>
  <c r="AJ31" i="8"/>
  <c r="AI31" i="8"/>
  <c r="AH31" i="8"/>
  <c r="AG31" i="8"/>
  <c r="AF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W20" i="8"/>
  <c r="U20" i="8"/>
  <c r="S20" i="8"/>
  <c r="Q20" i="8"/>
  <c r="J20" i="8"/>
  <c r="H20" i="8"/>
  <c r="F20" i="8"/>
  <c r="D20" i="8"/>
  <c r="B20" i="8"/>
  <c r="AO19" i="8"/>
  <c r="AN19" i="8"/>
  <c r="AM19" i="8"/>
  <c r="AL19" i="8"/>
  <c r="AK19" i="8"/>
  <c r="AJ19" i="8"/>
  <c r="AI19" i="8"/>
  <c r="AH19" i="8"/>
  <c r="AG19" i="8"/>
  <c r="AF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Y44" i="7"/>
  <c r="W44" i="7"/>
  <c r="U44" i="7"/>
  <c r="S44" i="7"/>
  <c r="Q44" i="7"/>
  <c r="AB42" i="7"/>
  <c r="AA42" i="7"/>
  <c r="AB41" i="7"/>
  <c r="AA41" i="7"/>
  <c r="AC41" i="7" s="1"/>
  <c r="AB40" i="7"/>
  <c r="AA40" i="7"/>
  <c r="AB39" i="7"/>
  <c r="AQ39" i="7" s="1"/>
  <c r="AA39" i="7"/>
  <c r="AP39" i="7" s="1"/>
  <c r="Y32" i="7"/>
  <c r="W32" i="7"/>
  <c r="U32" i="7"/>
  <c r="S32" i="7"/>
  <c r="Q32" i="7"/>
  <c r="AB30" i="7"/>
  <c r="AQ30" i="7" s="1"/>
  <c r="AA30" i="7"/>
  <c r="AP30" i="7" s="1"/>
  <c r="AB29" i="7"/>
  <c r="AQ29" i="7" s="1"/>
  <c r="AA29" i="7"/>
  <c r="AB28" i="7"/>
  <c r="AQ28" i="7" s="1"/>
  <c r="AA28" i="7"/>
  <c r="AP28" i="7" s="1"/>
  <c r="AB27" i="7"/>
  <c r="AQ27" i="7" s="1"/>
  <c r="AA27" i="7"/>
  <c r="Y20" i="7"/>
  <c r="W20" i="7"/>
  <c r="U20" i="7"/>
  <c r="S20" i="7"/>
  <c r="Q20" i="7"/>
  <c r="AB18" i="7"/>
  <c r="AA18" i="7"/>
  <c r="AB17" i="7"/>
  <c r="AA17" i="7"/>
  <c r="AB16" i="7"/>
  <c r="AA16" i="7"/>
  <c r="AB15" i="7"/>
  <c r="AQ15" i="7" s="1"/>
  <c r="AA15" i="7"/>
  <c r="J44" i="7"/>
  <c r="H44" i="7"/>
  <c r="F44" i="7"/>
  <c r="D44" i="7"/>
  <c r="B44" i="7"/>
  <c r="AQ41" i="7"/>
  <c r="J32" i="7"/>
  <c r="H32" i="7"/>
  <c r="F32" i="7"/>
  <c r="D32" i="7"/>
  <c r="B32" i="7"/>
  <c r="J20" i="7"/>
  <c r="H20" i="7"/>
  <c r="F20" i="7"/>
  <c r="D20" i="7"/>
  <c r="B20" i="7"/>
  <c r="AR27" i="16" l="1"/>
  <c r="AQ30" i="11"/>
  <c r="AF44" i="9"/>
  <c r="AC15" i="7"/>
  <c r="AR15" i="7" s="1"/>
  <c r="AR15" i="16"/>
  <c r="AH20" i="7"/>
  <c r="AR42" i="17"/>
  <c r="AR17" i="17"/>
  <c r="AC41" i="4"/>
  <c r="AC40" i="11"/>
  <c r="AR15" i="17"/>
  <c r="AR40" i="16"/>
  <c r="AR41" i="16"/>
  <c r="AC29" i="9"/>
  <c r="AR29" i="16"/>
  <c r="AP15" i="14"/>
  <c r="AH32" i="11"/>
  <c r="AC40" i="6"/>
  <c r="AQ17" i="6"/>
  <c r="AF32" i="9"/>
  <c r="AC16" i="7"/>
  <c r="AR16" i="7" s="1"/>
  <c r="AR39" i="17"/>
  <c r="AR27" i="17"/>
  <c r="AR32" i="17"/>
  <c r="AR18" i="17"/>
  <c r="AR39" i="16"/>
  <c r="AL44" i="15"/>
  <c r="AH32" i="15"/>
  <c r="AC41" i="14"/>
  <c r="AL32" i="14"/>
  <c r="AC16" i="14"/>
  <c r="AC28" i="11"/>
  <c r="AJ44" i="6"/>
  <c r="AH32" i="6"/>
  <c r="AH44" i="12"/>
  <c r="AL32" i="12"/>
  <c r="AC16" i="12"/>
  <c r="AJ32" i="9"/>
  <c r="AH44" i="8"/>
  <c r="AF44" i="4"/>
  <c r="AN44" i="4"/>
  <c r="AC39" i="4"/>
  <c r="AJ20" i="4"/>
  <c r="AR20" i="17"/>
  <c r="AR42" i="16"/>
  <c r="AR44" i="16"/>
  <c r="AR30" i="16"/>
  <c r="AR18" i="16"/>
  <c r="AJ20" i="14"/>
  <c r="AL20" i="14"/>
  <c r="AJ32" i="11"/>
  <c r="AP29" i="11"/>
  <c r="AH20" i="12"/>
  <c r="AL20" i="8"/>
  <c r="AH44" i="7"/>
  <c r="AJ32" i="7"/>
  <c r="AL32" i="7"/>
  <c r="AN20" i="7"/>
  <c r="AC40" i="4"/>
  <c r="AC29" i="4"/>
  <c r="AF32" i="4"/>
  <c r="AC16" i="4"/>
  <c r="AL20" i="4"/>
  <c r="AR41" i="17"/>
  <c r="AR28" i="17"/>
  <c r="AR29" i="17"/>
  <c r="AR28" i="16"/>
  <c r="AR32" i="16"/>
  <c r="AR16" i="16"/>
  <c r="AC39" i="15"/>
  <c r="AC28" i="15"/>
  <c r="AQ15" i="15"/>
  <c r="AC16" i="15"/>
  <c r="AL20" i="15"/>
  <c r="AC40" i="14"/>
  <c r="AN44" i="14"/>
  <c r="AJ32" i="14"/>
  <c r="AC29" i="14"/>
  <c r="AQ41" i="11"/>
  <c r="AC39" i="11"/>
  <c r="AF32" i="11"/>
  <c r="AN32" i="11"/>
  <c r="AQ15" i="11"/>
  <c r="AF20" i="11"/>
  <c r="AN20" i="11"/>
  <c r="AL32" i="10"/>
  <c r="AF20" i="10"/>
  <c r="AN20" i="10"/>
  <c r="AC29" i="6"/>
  <c r="AN32" i="6"/>
  <c r="AQ27" i="12"/>
  <c r="AC28" i="12"/>
  <c r="AQ29" i="12"/>
  <c r="AP28" i="12"/>
  <c r="AL20" i="12"/>
  <c r="AP16" i="12"/>
  <c r="AQ17" i="12"/>
  <c r="AQ16" i="12"/>
  <c r="AC17" i="12"/>
  <c r="AN20" i="12"/>
  <c r="AP29" i="9"/>
  <c r="AH32" i="9"/>
  <c r="AC18" i="9"/>
  <c r="AJ20" i="9"/>
  <c r="AQ42" i="8"/>
  <c r="AC40" i="8"/>
  <c r="AC42" i="8"/>
  <c r="AJ44" i="8"/>
  <c r="AF44" i="7"/>
  <c r="AN44" i="7"/>
  <c r="AF32" i="7"/>
  <c r="AC30" i="7"/>
  <c r="AR30" i="7" s="1"/>
  <c r="AH32" i="7"/>
  <c r="AC29" i="7"/>
  <c r="AR29" i="7" s="1"/>
  <c r="AC32" i="7"/>
  <c r="AJ20" i="7"/>
  <c r="AJ44" i="4"/>
  <c r="AN32" i="4"/>
  <c r="AR44" i="17"/>
  <c r="AR20" i="16"/>
  <c r="AC18" i="14"/>
  <c r="AL44" i="11"/>
  <c r="AP40" i="11"/>
  <c r="AP30" i="11"/>
  <c r="AC29" i="11"/>
  <c r="AQ17" i="11"/>
  <c r="AQ39" i="10"/>
  <c r="AC39" i="10"/>
  <c r="AC41" i="10"/>
  <c r="AN44" i="10"/>
  <c r="AH20" i="10"/>
  <c r="AP16" i="6"/>
  <c r="AC39" i="12"/>
  <c r="AQ30" i="9"/>
  <c r="AQ18" i="9"/>
  <c r="AP27" i="7"/>
  <c r="AN32" i="7"/>
  <c r="AQ16" i="7"/>
  <c r="AL20" i="7"/>
  <c r="AC18" i="7"/>
  <c r="AR18" i="7" s="1"/>
  <c r="N32" i="14"/>
  <c r="N41" i="14"/>
  <c r="AP40" i="4"/>
  <c r="AH32" i="4"/>
  <c r="AP16" i="4"/>
  <c r="AH20" i="4"/>
  <c r="AC20" i="4"/>
  <c r="AC15" i="15"/>
  <c r="AQ28" i="14"/>
  <c r="AC28" i="14"/>
  <c r="AQ15" i="14"/>
  <c r="AC17" i="14"/>
  <c r="AF20" i="14"/>
  <c r="AN44" i="11"/>
  <c r="AQ27" i="11"/>
  <c r="AC27" i="11"/>
  <c r="AC17" i="11"/>
  <c r="AQ27" i="10"/>
  <c r="AC27" i="10"/>
  <c r="AC29" i="10"/>
  <c r="AF32" i="10"/>
  <c r="AN32" i="10"/>
  <c r="AP18" i="10"/>
  <c r="AC16" i="10"/>
  <c r="AQ39" i="6"/>
  <c r="AQ42" i="6"/>
  <c r="AC42" i="6"/>
  <c r="AQ27" i="6"/>
  <c r="AC28" i="6"/>
  <c r="AQ16" i="6"/>
  <c r="AC16" i="6"/>
  <c r="AC41" i="12"/>
  <c r="AN44" i="12"/>
  <c r="AC40" i="12"/>
  <c r="AJ44" i="12"/>
  <c r="AP29" i="12"/>
  <c r="AC30" i="12"/>
  <c r="AJ32" i="12"/>
  <c r="AP40" i="9"/>
  <c r="AC41" i="9"/>
  <c r="AN44" i="9"/>
  <c r="AQ40" i="9"/>
  <c r="AQ42" i="9"/>
  <c r="AC42" i="9"/>
  <c r="AJ44" i="9"/>
  <c r="AC28" i="8"/>
  <c r="AL32" i="8"/>
  <c r="AP40" i="7"/>
  <c r="AJ44" i="7"/>
  <c r="AQ40" i="7"/>
  <c r="AL44" i="7"/>
  <c r="AQ42" i="7"/>
  <c r="N42" i="4"/>
  <c r="N30" i="4"/>
  <c r="N42" i="15"/>
  <c r="N41" i="15"/>
  <c r="N27" i="15"/>
  <c r="N29" i="15"/>
  <c r="N17" i="15"/>
  <c r="N39" i="14"/>
  <c r="AJ44" i="14"/>
  <c r="N27" i="14"/>
  <c r="N29" i="14"/>
  <c r="N44" i="11"/>
  <c r="N42" i="11"/>
  <c r="N29" i="10"/>
  <c r="N17" i="10"/>
  <c r="N30" i="10"/>
  <c r="N29" i="6"/>
  <c r="N30" i="6"/>
  <c r="N17" i="6"/>
  <c r="N42" i="12"/>
  <c r="N39" i="12"/>
  <c r="N41" i="12"/>
  <c r="N27" i="9"/>
  <c r="N42" i="9"/>
  <c r="N29" i="8"/>
  <c r="N27" i="8"/>
  <c r="AP18" i="8"/>
  <c r="AF20" i="8"/>
  <c r="AN20" i="8"/>
  <c r="N30" i="8"/>
  <c r="AC41" i="8"/>
  <c r="AN44" i="8"/>
  <c r="AC15" i="9"/>
  <c r="AP16" i="9"/>
  <c r="AC17" i="9"/>
  <c r="N18" i="9"/>
  <c r="AC27" i="9"/>
  <c r="AL44" i="9"/>
  <c r="AC29" i="12"/>
  <c r="N30" i="12"/>
  <c r="AN32" i="12"/>
  <c r="AC39" i="6"/>
  <c r="AP40" i="6"/>
  <c r="AQ41" i="6"/>
  <c r="AL44" i="6"/>
  <c r="AQ15" i="10"/>
  <c r="AC28" i="10"/>
  <c r="AQ42" i="10"/>
  <c r="AH44" i="10"/>
  <c r="AQ18" i="11"/>
  <c r="AQ39" i="11"/>
  <c r="AP41" i="11"/>
  <c r="AC42" i="11"/>
  <c r="AJ44" i="11"/>
  <c r="AC30" i="14"/>
  <c r="AQ42" i="14"/>
  <c r="AH44" i="14"/>
  <c r="N18" i="15"/>
  <c r="AC29" i="15"/>
  <c r="AP30" i="15"/>
  <c r="AH44" i="15"/>
  <c r="AQ15" i="4"/>
  <c r="AQ17" i="4"/>
  <c r="AQ27" i="4"/>
  <c r="AQ29" i="4"/>
  <c r="AC30" i="4"/>
  <c r="AJ32" i="4"/>
  <c r="AC42" i="4"/>
  <c r="AC20" i="9"/>
  <c r="N30" i="9"/>
  <c r="AR30" i="9" s="1"/>
  <c r="AN32" i="9"/>
  <c r="AC39" i="9"/>
  <c r="AC15" i="6"/>
  <c r="AC18" i="6"/>
  <c r="AJ20" i="6"/>
  <c r="AN44" i="6"/>
  <c r="AL20" i="10"/>
  <c r="AC30" i="10"/>
  <c r="AJ32" i="10"/>
  <c r="N39" i="10"/>
  <c r="AR39" i="10" s="1"/>
  <c r="AC40" i="10"/>
  <c r="N41" i="10"/>
  <c r="AC42" i="10"/>
  <c r="AJ44" i="10"/>
  <c r="N15" i="11"/>
  <c r="AC16" i="11"/>
  <c r="N17" i="11"/>
  <c r="AC18" i="11"/>
  <c r="AJ20" i="11"/>
  <c r="AQ39" i="14"/>
  <c r="AH20" i="15"/>
  <c r="N39" i="15"/>
  <c r="AC15" i="4"/>
  <c r="AC17" i="4"/>
  <c r="N18" i="4"/>
  <c r="AC27" i="4"/>
  <c r="AL44" i="4"/>
  <c r="AP42" i="7"/>
  <c r="AJ32" i="6"/>
  <c r="AC17" i="10"/>
  <c r="N40" i="11"/>
  <c r="AC15" i="14"/>
  <c r="AN20" i="14"/>
  <c r="AP16" i="8"/>
  <c r="N41" i="8"/>
  <c r="AQ15" i="9"/>
  <c r="AC16" i="9"/>
  <c r="AQ27" i="9"/>
  <c r="AQ29" i="9"/>
  <c r="AQ28" i="12"/>
  <c r="N29" i="12"/>
  <c r="N15" i="6"/>
  <c r="AN20" i="6"/>
  <c r="AP41" i="6"/>
  <c r="AP17" i="10"/>
  <c r="N18" i="10"/>
  <c r="AC15" i="11"/>
  <c r="N18" i="11"/>
  <c r="AP28" i="11"/>
  <c r="AQ29" i="11"/>
  <c r="N39" i="11"/>
  <c r="AQ42" i="11"/>
  <c r="N30" i="14"/>
  <c r="N42" i="14"/>
  <c r="AP40" i="15"/>
  <c r="N44" i="15"/>
  <c r="N15" i="4"/>
  <c r="AC18" i="4"/>
  <c r="N27" i="4"/>
  <c r="AP29" i="4"/>
  <c r="AQ30" i="4"/>
  <c r="AQ40" i="4"/>
  <c r="N39" i="4"/>
  <c r="N15" i="15"/>
  <c r="N30" i="15"/>
  <c r="N18" i="14"/>
  <c r="N17" i="14"/>
  <c r="AL32" i="15"/>
  <c r="AP16" i="15"/>
  <c r="AP18" i="15"/>
  <c r="AP17" i="15"/>
  <c r="AC17" i="15"/>
  <c r="AF20" i="15"/>
  <c r="AN20" i="15"/>
  <c r="AP41" i="15"/>
  <c r="AQ42" i="15"/>
  <c r="AC44" i="15"/>
  <c r="AQ39" i="15"/>
  <c r="AC40" i="15"/>
  <c r="AC42" i="15"/>
  <c r="AJ44" i="15"/>
  <c r="AP29" i="15"/>
  <c r="AQ27" i="15"/>
  <c r="N40" i="14"/>
  <c r="N44" i="14"/>
  <c r="N41" i="11"/>
  <c r="N29" i="11"/>
  <c r="N30" i="11"/>
  <c r="N15" i="10"/>
  <c r="N42" i="10"/>
  <c r="N44" i="10"/>
  <c r="N27" i="10"/>
  <c r="N18" i="6"/>
  <c r="N20" i="6"/>
  <c r="N40" i="6"/>
  <c r="N41" i="6"/>
  <c r="N42" i="6"/>
  <c r="N44" i="6"/>
  <c r="N32" i="6"/>
  <c r="N27" i="6"/>
  <c r="N18" i="12"/>
  <c r="N20" i="12"/>
  <c r="N40" i="12"/>
  <c r="N44" i="12"/>
  <c r="N32" i="12"/>
  <c r="N15" i="9"/>
  <c r="N20" i="9"/>
  <c r="AR20" i="9" s="1"/>
  <c r="N17" i="9"/>
  <c r="N39" i="9"/>
  <c r="N28" i="9"/>
  <c r="N42" i="8"/>
  <c r="N44" i="8"/>
  <c r="N39" i="8"/>
  <c r="AC27" i="8"/>
  <c r="AJ32" i="8"/>
  <c r="AR41" i="7"/>
  <c r="AP41" i="7"/>
  <c r="AP29" i="7"/>
  <c r="N20" i="7"/>
  <c r="AF20" i="7"/>
  <c r="AQ16" i="4"/>
  <c r="AP18" i="4"/>
  <c r="AP17" i="4"/>
  <c r="AQ18" i="4"/>
  <c r="AF20" i="4"/>
  <c r="AN20" i="4"/>
  <c r="AP42" i="4"/>
  <c r="AP41" i="4"/>
  <c r="AQ42" i="4"/>
  <c r="AQ39" i="4"/>
  <c r="AQ41" i="4"/>
  <c r="AH44" i="4"/>
  <c r="AC44" i="4"/>
  <c r="AC28" i="4"/>
  <c r="AC32" i="4"/>
  <c r="AP28" i="4"/>
  <c r="AQ28" i="4"/>
  <c r="AP30" i="4"/>
  <c r="AL32" i="4"/>
  <c r="AQ17" i="15"/>
  <c r="AQ16" i="15"/>
  <c r="AC20" i="15"/>
  <c r="AQ18" i="15"/>
  <c r="AC18" i="15"/>
  <c r="AJ20" i="15"/>
  <c r="AQ41" i="15"/>
  <c r="AQ40" i="15"/>
  <c r="AC41" i="15"/>
  <c r="AN44" i="15"/>
  <c r="AC27" i="15"/>
  <c r="AP28" i="15"/>
  <c r="AQ29" i="15"/>
  <c r="AQ30" i="15"/>
  <c r="AF32" i="15"/>
  <c r="AN32" i="15"/>
  <c r="AQ28" i="15"/>
  <c r="AC32" i="15"/>
  <c r="AC30" i="15"/>
  <c r="AJ32" i="15"/>
  <c r="AP17" i="14"/>
  <c r="AP18" i="14"/>
  <c r="AP16" i="14"/>
  <c r="AQ17" i="14"/>
  <c r="AQ18" i="14"/>
  <c r="AQ16" i="14"/>
  <c r="AH20" i="14"/>
  <c r="AC20" i="14"/>
  <c r="AP41" i="14"/>
  <c r="AC44" i="14"/>
  <c r="AC39" i="14"/>
  <c r="AP40" i="14"/>
  <c r="AQ41" i="14"/>
  <c r="AC42" i="14"/>
  <c r="AL44" i="14"/>
  <c r="AQ27" i="14"/>
  <c r="AP29" i="14"/>
  <c r="AP30" i="14"/>
  <c r="AC27" i="14"/>
  <c r="AP28" i="14"/>
  <c r="AQ29" i="14"/>
  <c r="AQ30" i="14"/>
  <c r="AN32" i="14"/>
  <c r="AH32" i="14"/>
  <c r="AC32" i="14"/>
  <c r="AP16" i="11"/>
  <c r="AQ16" i="11"/>
  <c r="AH20" i="11"/>
  <c r="AC20" i="11"/>
  <c r="AP17" i="11"/>
  <c r="AP18" i="11"/>
  <c r="AL20" i="11"/>
  <c r="AC41" i="11"/>
  <c r="AH44" i="11"/>
  <c r="AC44" i="11"/>
  <c r="AQ28" i="11"/>
  <c r="AC32" i="11"/>
  <c r="AP27" i="11"/>
  <c r="AC30" i="11"/>
  <c r="AL32" i="11"/>
  <c r="AC15" i="10"/>
  <c r="AP16" i="10"/>
  <c r="AQ17" i="10"/>
  <c r="AQ18" i="10"/>
  <c r="AQ16" i="10"/>
  <c r="AC20" i="10"/>
  <c r="AC18" i="10"/>
  <c r="AJ20" i="10"/>
  <c r="AP41" i="10"/>
  <c r="AC44" i="10"/>
  <c r="AP40" i="10"/>
  <c r="AQ41" i="10"/>
  <c r="AQ40" i="10"/>
  <c r="AL44" i="10"/>
  <c r="AP28" i="10"/>
  <c r="AQ29" i="10"/>
  <c r="AQ30" i="10"/>
  <c r="AP29" i="10"/>
  <c r="AP30" i="10"/>
  <c r="AQ28" i="10"/>
  <c r="AH32" i="10"/>
  <c r="AC32" i="10"/>
  <c r="AP29" i="6"/>
  <c r="AQ30" i="6"/>
  <c r="AC32" i="6"/>
  <c r="AC27" i="6"/>
  <c r="AP28" i="6"/>
  <c r="AQ29" i="6"/>
  <c r="AC30" i="6"/>
  <c r="AQ28" i="6"/>
  <c r="AL32" i="6"/>
  <c r="AP39" i="6"/>
  <c r="AC41" i="6"/>
  <c r="AH44" i="6"/>
  <c r="AC44" i="6"/>
  <c r="AL20" i="6"/>
  <c r="AP18" i="6"/>
  <c r="AQ15" i="6"/>
  <c r="AP17" i="6"/>
  <c r="AC17" i="6"/>
  <c r="AH20" i="6"/>
  <c r="AC20" i="6"/>
  <c r="AC15" i="12"/>
  <c r="AQ18" i="12"/>
  <c r="AC20" i="12"/>
  <c r="AQ15" i="12"/>
  <c r="AP17" i="12"/>
  <c r="AC18" i="12"/>
  <c r="AJ20" i="12"/>
  <c r="AQ39" i="12"/>
  <c r="AP41" i="12"/>
  <c r="AQ42" i="12"/>
  <c r="AC44" i="12"/>
  <c r="AP40" i="12"/>
  <c r="AQ41" i="12"/>
  <c r="AC42" i="12"/>
  <c r="AL44" i="12"/>
  <c r="AC27" i="12"/>
  <c r="AP27" i="12"/>
  <c r="AQ30" i="12"/>
  <c r="AH32" i="12"/>
  <c r="AC32" i="12"/>
  <c r="N15" i="12"/>
  <c r="N17" i="12"/>
  <c r="AQ16" i="9"/>
  <c r="AP18" i="9"/>
  <c r="AL20" i="9"/>
  <c r="AP17" i="9"/>
  <c r="AF20" i="9"/>
  <c r="AN20" i="9"/>
  <c r="AP42" i="9"/>
  <c r="AP41" i="9"/>
  <c r="AQ39" i="9"/>
  <c r="AC40" i="9"/>
  <c r="AQ41" i="9"/>
  <c r="AH44" i="9"/>
  <c r="AC44" i="9"/>
  <c r="AC28" i="9"/>
  <c r="AC32" i="9"/>
  <c r="AQ28" i="9"/>
  <c r="AP30" i="9"/>
  <c r="AL32" i="9"/>
  <c r="AP17" i="8"/>
  <c r="AC17" i="8"/>
  <c r="AQ15" i="8"/>
  <c r="AC16" i="8"/>
  <c r="AH20" i="8"/>
  <c r="AQ39" i="8"/>
  <c r="AC39" i="8"/>
  <c r="AQ27" i="8"/>
  <c r="AQ29" i="8"/>
  <c r="AC30" i="8"/>
  <c r="AC29" i="8"/>
  <c r="AF32" i="8"/>
  <c r="AN32" i="8"/>
  <c r="AC15" i="8"/>
  <c r="AQ17" i="8"/>
  <c r="AQ18" i="8"/>
  <c r="AQ16" i="8"/>
  <c r="AC20" i="8"/>
  <c r="AC18" i="8"/>
  <c r="AJ20" i="8"/>
  <c r="AP41" i="8"/>
  <c r="AC44" i="8"/>
  <c r="AQ41" i="8"/>
  <c r="AP40" i="8"/>
  <c r="AQ40" i="8"/>
  <c r="AL44" i="8"/>
  <c r="AP29" i="8"/>
  <c r="AP30" i="8"/>
  <c r="AP28" i="8"/>
  <c r="AQ30" i="8"/>
  <c r="AQ28" i="8"/>
  <c r="AH32" i="8"/>
  <c r="AC32" i="8"/>
  <c r="N17" i="4"/>
  <c r="AP27" i="4"/>
  <c r="N29" i="4"/>
  <c r="AP39" i="4"/>
  <c r="N41" i="4"/>
  <c r="N16" i="4"/>
  <c r="N28" i="4"/>
  <c r="N40" i="4"/>
  <c r="N20" i="4"/>
  <c r="N32" i="4"/>
  <c r="N44" i="4"/>
  <c r="AP15" i="4"/>
  <c r="AP15" i="15"/>
  <c r="AP27" i="15"/>
  <c r="N16" i="15"/>
  <c r="N28" i="15"/>
  <c r="N40" i="15"/>
  <c r="AP42" i="15"/>
  <c r="AP39" i="15"/>
  <c r="AF44" i="15"/>
  <c r="N20" i="15"/>
  <c r="N32" i="15"/>
  <c r="AP27" i="14"/>
  <c r="AQ40" i="14"/>
  <c r="N16" i="14"/>
  <c r="N28" i="14"/>
  <c r="AP42" i="14"/>
  <c r="AP39" i="14"/>
  <c r="N15" i="14"/>
  <c r="AF32" i="14"/>
  <c r="AF44" i="14"/>
  <c r="N20" i="14"/>
  <c r="AP15" i="11"/>
  <c r="AP39" i="11"/>
  <c r="AQ40" i="11"/>
  <c r="N16" i="11"/>
  <c r="N28" i="11"/>
  <c r="AP42" i="11"/>
  <c r="N27" i="11"/>
  <c r="AF44" i="11"/>
  <c r="N20" i="11"/>
  <c r="N32" i="11"/>
  <c r="N16" i="10"/>
  <c r="N28" i="10"/>
  <c r="N40" i="10"/>
  <c r="AP42" i="10"/>
  <c r="AP15" i="10"/>
  <c r="AP27" i="10"/>
  <c r="AP39" i="10"/>
  <c r="AF44" i="10"/>
  <c r="N20" i="10"/>
  <c r="N32" i="10"/>
  <c r="AP15" i="6"/>
  <c r="AP27" i="6"/>
  <c r="AQ40" i="6"/>
  <c r="N16" i="6"/>
  <c r="N28" i="6"/>
  <c r="AP30" i="6"/>
  <c r="AP42" i="6"/>
  <c r="AQ18" i="6"/>
  <c r="AF20" i="6"/>
  <c r="AF32" i="6"/>
  <c r="N39" i="6"/>
  <c r="AF44" i="6"/>
  <c r="AP15" i="12"/>
  <c r="AP39" i="12"/>
  <c r="AQ40" i="12"/>
  <c r="N16" i="12"/>
  <c r="AP18" i="12"/>
  <c r="N28" i="12"/>
  <c r="AF20" i="12"/>
  <c r="N27" i="12"/>
  <c r="AF32" i="12"/>
  <c r="AF44" i="12"/>
  <c r="AP30" i="12"/>
  <c r="AP42" i="12"/>
  <c r="AQ17" i="9"/>
  <c r="AH20" i="9"/>
  <c r="AP28" i="9"/>
  <c r="AP15" i="9"/>
  <c r="AP27" i="9"/>
  <c r="N29" i="9"/>
  <c r="AR29" i="9" s="1"/>
  <c r="AP39" i="9"/>
  <c r="N41" i="9"/>
  <c r="N16" i="9"/>
  <c r="N40" i="9"/>
  <c r="N32" i="9"/>
  <c r="N44" i="9"/>
  <c r="AP27" i="8"/>
  <c r="AP39" i="8"/>
  <c r="N28" i="8"/>
  <c r="N40" i="8"/>
  <c r="AP42" i="8"/>
  <c r="AP15" i="8"/>
  <c r="AF44" i="8"/>
  <c r="N20" i="8"/>
  <c r="N32" i="8"/>
  <c r="AP15" i="7"/>
  <c r="AQ18" i="7"/>
  <c r="AP17" i="7"/>
  <c r="AQ17" i="7"/>
  <c r="N44" i="7"/>
  <c r="N32" i="7"/>
  <c r="AP16" i="7"/>
  <c r="AC17" i="7"/>
  <c r="AC20" i="7"/>
  <c r="AP18" i="7"/>
  <c r="AC44" i="7"/>
  <c r="AC39" i="7"/>
  <c r="AC40" i="7"/>
  <c r="AC42" i="7"/>
  <c r="AC27" i="7"/>
  <c r="AC28" i="7"/>
  <c r="AR16" i="10" l="1"/>
  <c r="AR42" i="4"/>
  <c r="AR16" i="12"/>
  <c r="AR40" i="8"/>
  <c r="AR41" i="4"/>
  <c r="AR40" i="6"/>
  <c r="AR40" i="11"/>
  <c r="AR39" i="6"/>
  <c r="AR39" i="4"/>
  <c r="AR41" i="14"/>
  <c r="AR16" i="14"/>
  <c r="AR28" i="11"/>
  <c r="AR15" i="11"/>
  <c r="AR40" i="10"/>
  <c r="AR41" i="10"/>
  <c r="AR42" i="10"/>
  <c r="AR42" i="8"/>
  <c r="AR16" i="9"/>
  <c r="AR44" i="11"/>
  <c r="AR41" i="11"/>
  <c r="AR16" i="11"/>
  <c r="AR28" i="10"/>
  <c r="AR18" i="9"/>
  <c r="AR32" i="15"/>
  <c r="AR39" i="11"/>
  <c r="AR30" i="11"/>
  <c r="AR29" i="11"/>
  <c r="AR32" i="11"/>
  <c r="AR17" i="11"/>
  <c r="AR15" i="10"/>
  <c r="AR29" i="4"/>
  <c r="AR15" i="4"/>
  <c r="AR40" i="4"/>
  <c r="AR28" i="4"/>
  <c r="AR16" i="4"/>
  <c r="AR28" i="15"/>
  <c r="AR28" i="14"/>
  <c r="AR30" i="14"/>
  <c r="AR20" i="14"/>
  <c r="AR27" i="11"/>
  <c r="AR20" i="11"/>
  <c r="AR29" i="10"/>
  <c r="AR27" i="10"/>
  <c r="AR17" i="10"/>
  <c r="AR16" i="6"/>
  <c r="AR41" i="12"/>
  <c r="AR39" i="12"/>
  <c r="AR29" i="12"/>
  <c r="AR15" i="12"/>
  <c r="AR42" i="9"/>
  <c r="AR15" i="9"/>
  <c r="AR32" i="7"/>
  <c r="AR39" i="14"/>
  <c r="AR29" i="6"/>
  <c r="AR17" i="6"/>
  <c r="AR44" i="4"/>
  <c r="AR32" i="4"/>
  <c r="AR39" i="15"/>
  <c r="AR27" i="15"/>
  <c r="AR16" i="15"/>
  <c r="AR15" i="15"/>
  <c r="AR40" i="14"/>
  <c r="AR29" i="14"/>
  <c r="AR18" i="14"/>
  <c r="AR15" i="14"/>
  <c r="AR42" i="11"/>
  <c r="AR28" i="6"/>
  <c r="AR18" i="6"/>
  <c r="AR40" i="12"/>
  <c r="AR28" i="12"/>
  <c r="AR17" i="12"/>
  <c r="AR41" i="9"/>
  <c r="AR39" i="9"/>
  <c r="AR17" i="9"/>
  <c r="AR27" i="8"/>
  <c r="AR20" i="15"/>
  <c r="AR32" i="10"/>
  <c r="AR42" i="6"/>
  <c r="AR30" i="6"/>
  <c r="AR32" i="12"/>
  <c r="AR30" i="12"/>
  <c r="AR27" i="9"/>
  <c r="AR28" i="9"/>
  <c r="AR41" i="8"/>
  <c r="AR18" i="8"/>
  <c r="AR32" i="14"/>
  <c r="AR42" i="12"/>
  <c r="AR15" i="8"/>
  <c r="AR20" i="7"/>
  <c r="AR32" i="6"/>
  <c r="AR15" i="6"/>
  <c r="AR20" i="4"/>
  <c r="AR17" i="4"/>
  <c r="AR18" i="4"/>
  <c r="AR44" i="15"/>
  <c r="AR29" i="15"/>
  <c r="AR18" i="15"/>
  <c r="AR17" i="14"/>
  <c r="AR18" i="11"/>
  <c r="AR30" i="10"/>
  <c r="AR18" i="10"/>
  <c r="AR27" i="6"/>
  <c r="AR27" i="12"/>
  <c r="AR32" i="9"/>
  <c r="AR28" i="8"/>
  <c r="AR17" i="8"/>
  <c r="AR44" i="7"/>
  <c r="AR30" i="4"/>
  <c r="AR41" i="15"/>
  <c r="AR42" i="15"/>
  <c r="AR30" i="15"/>
  <c r="AR17" i="15"/>
  <c r="AR42" i="14"/>
  <c r="AR27" i="14"/>
  <c r="AR44" i="14"/>
  <c r="AR44" i="10"/>
  <c r="AR41" i="6"/>
  <c r="AR20" i="6"/>
  <c r="AR20" i="12"/>
  <c r="AR18" i="12"/>
  <c r="AR44" i="8"/>
  <c r="AR39" i="8"/>
  <c r="AR29" i="8"/>
  <c r="AR30" i="8"/>
  <c r="AR42" i="7"/>
  <c r="AR27" i="7"/>
  <c r="AR28" i="7"/>
  <c r="AR39" i="7"/>
  <c r="AR40" i="7"/>
  <c r="AR27" i="4"/>
  <c r="AR40" i="15"/>
  <c r="AR44" i="6"/>
  <c r="AR44" i="12"/>
  <c r="AR17" i="7"/>
  <c r="AR20" i="10"/>
  <c r="AR40" i="9"/>
  <c r="AR44" i="9"/>
  <c r="AR16" i="8"/>
  <c r="AR20" i="8"/>
  <c r="AR32" i="8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<sst xmlns="http://schemas.openxmlformats.org/spreadsheetml/2006/main" count="3300" uniqueCount="40">
  <si>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</si>
  <si>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</si>
  <si>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</si>
  <si>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</si>
  <si>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</si>
  <si>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</si>
  <si>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</si>
  <si>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</si>
  <si>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</si>
  <si>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</si>
  <si>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</si>
  <si>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</si>
  <si>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</si>
  <si>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</si>
  <si>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</si>
  <si>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</si>
  <si>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</si>
  <si>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</si>
  <si>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</si>
  <si>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</si>
  <si>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</si>
  <si>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</si>
  <si>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</si>
  <si>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</si>
  <si>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</si>
  <si>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</si>
  <si>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</si>
  <si>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</si>
  <si>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</si>
  <si>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</si>
  <si>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</si>
  <si>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</si>
  <si>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</si>
  <si>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</si>
  <si>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</si>
  <si>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</si>
  <si>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</si>
  <si>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</si>
  <si>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</si>
  <si>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2022 T4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</si>
</sst>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9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7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8" fillId="0" borderId="28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9" xfId="2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24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3" fontId="6" fillId="3" borderId="27" xfId="3" applyNumberFormat="1" applyFont="1" applyFill="1" applyBorder="1" applyAlignment="1">
      <alignment horizontal="center" vertical="center"/>
    </xf>
  </cellXfs>
  <cellStyles count="39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690993291802" xfId="29" xr:uid="{00000000-0005-0000-0000-00001D000000}"/>
    <cellStyle name="style1690993291833" xfId="38" xr:uid="{00000000-0005-0000-0000-00001E000000}"/>
    <cellStyle name="style1690993291880" xfId="33" xr:uid="{00000000-0005-0000-0000-00001F000000}"/>
    <cellStyle name="style1690993291911" xfId="34" xr:uid="{00000000-0005-0000-0000-000020000000}"/>
    <cellStyle name="style1690993291974" xfId="35" xr:uid="{00000000-0005-0000-0000-000021000000}"/>
    <cellStyle name="style1690993291990" xfId="37" xr:uid="{00000000-0005-0000-0000-000022000000}"/>
    <cellStyle name="style1690993292960" xfId="30" xr:uid="{00000000-0005-0000-0000-000023000000}"/>
    <cellStyle name="style1690993292991" xfId="36" xr:uid="{00000000-0005-0000-0000-000024000000}"/>
    <cellStyle name="style1690993293351" xfId="32" xr:uid="{00000000-0005-0000-0000-000025000000}"/>
    <cellStyle name="style1690993293460" xfId="31" xr:uid="{00000000-0005-0000-0000-00002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23812755.000000004</v>
      </c>
      <c r="C15" s="2"/>
      <c r="D15" s="2"/>
      <c r="E15" s="2"/>
      <c r="F15" s="2">
        <v>6381200</v>
      </c>
      <c r="G15" s="2"/>
      <c r="H15" s="2">
        <v>28469820.000000004</v>
      </c>
      <c r="I15" s="2"/>
      <c r="J15" s="2">
        <v>0</v>
      </c>
      <c r="K15" s="2"/>
      <c r="L15" s="1">
        <f>B15+D15+F15+H15+J15</f>
        <v>58663775.000000007</v>
      </c>
      <c r="M15" s="13">
        <f>C15+E15+G15+I15+K15</f>
        <v>0</v>
      </c>
      <c r="N15" s="14">
        <f>L15+M15</f>
        <v>58663775.000000007</v>
      </c>
      <c r="P15" s="3" t="s">
        <v>12</v>
      </c>
      <c r="Q15" s="2">
        <v>3655</v>
      </c>
      <c r="R15" s="2">
        <v>0</v>
      </c>
      <c r="S15" s="2">
        <v>0</v>
      </c>
      <c r="T15" s="2">
        <v>0</v>
      </c>
      <c r="U15" s="2">
        <v>936</v>
      </c>
      <c r="V15" s="2">
        <v>0</v>
      </c>
      <c r="W15" s="2">
        <v>6318</v>
      </c>
      <c r="X15" s="2">
        <v>0</v>
      </c>
      <c r="Y15" s="2">
        <v>418</v>
      </c>
      <c r="Z15" s="2">
        <v>0</v>
      </c>
      <c r="AA15" s="1">
        <f>Q15+S15+U15+W15+Y15</f>
        <v>11327</v>
      </c>
      <c r="AB15" s="13">
        <f>R15+T15+V15+X15+Z15</f>
        <v>0</v>
      </c>
      <c r="AC15" s="14">
        <f>AA15+AB15</f>
        <v>11327</v>
      </c>
      <c r="AE15" s="3" t="s">
        <v>12</v>
      </c>
      <c r="AF15" s="2">
        <f>IFERROR(B15/Q15, "N.A.")</f>
        <v>6515.1176470588243</v>
      </c>
      <c r="AG15" s="2" t="str">
        <f t="shared" ref="AG15:AP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>
        <f t="shared" si="0"/>
        <v>6817.5213675213672</v>
      </c>
      <c r="AK15" s="2" t="str">
        <f t="shared" si="0"/>
        <v>N.A.</v>
      </c>
      <c r="AL15" s="2">
        <f t="shared" si="0"/>
        <v>4506.1443494776831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5179.109649510021</v>
      </c>
      <c r="AQ15" s="13" t="str">
        <f t="shared" ref="AQ15" si="1">IFERROR(M15/AB15, "N.A.")</f>
        <v>N.A.</v>
      </c>
      <c r="AR15" s="14">
        <f t="shared" ref="AR15" si="2">IFERROR(N15/AC15, "N.A.")</f>
        <v>5179.109649510021</v>
      </c>
    </row>
    <row r="16" spans="1:44" ht="15" customHeight="1" thickBot="1" x14ac:dyDescent="0.3">
      <c r="A16" s="3" t="s">
        <v>13</v>
      </c>
      <c r="B16" s="2">
        <v>14860155.000000004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L18" si="3">B16+D16+F16+H16+J16</f>
        <v>14860155.000000004</v>
      </c>
      <c r="M16" s="13">
        <f t="shared" ref="M16:M18" si="4">C16+E16+G16+I16+K16</f>
        <v>0</v>
      </c>
      <c r="N16" s="14">
        <f t="shared" ref="N16:N18" si="5">L16+M16</f>
        <v>14860155.000000004</v>
      </c>
      <c r="P16" s="3" t="s">
        <v>13</v>
      </c>
      <c r="Q16" s="2">
        <v>3606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A18" si="6">Q16+S16+U16+W16+Y16</f>
        <v>3606</v>
      </c>
      <c r="AB16" s="13">
        <f t="shared" ref="AB16:AB18" si="7">R16+T16+V16+X16+Z16</f>
        <v>0</v>
      </c>
      <c r="AC16" s="14">
        <f t="shared" ref="AC16:AC18" si="8">AA16+AB16</f>
        <v>3606</v>
      </c>
      <c r="AE16" s="3" t="s">
        <v>13</v>
      </c>
      <c r="AF16" s="2">
        <f t="shared" ref="AF16:AF19" si="9">IFERROR(B16/Q16, "N.A.")</f>
        <v>4120.9525790349426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ref="AP16:AP18" si="10">IFERROR(L16/AA16, "N.A.")</f>
        <v>4120.9525790349426</v>
      </c>
      <c r="AQ16" s="13" t="str">
        <f t="shared" ref="AQ16:AQ18" si="11">IFERROR(M16/AB16, "N.A.")</f>
        <v>N.A.</v>
      </c>
      <c r="AR16" s="14">
        <f t="shared" ref="AR16:AR18" si="12">IFERROR(N16/AC16, "N.A.")</f>
        <v>4120.9525790349426</v>
      </c>
    </row>
    <row r="17" spans="1:44" ht="15" customHeight="1" thickBot="1" x14ac:dyDescent="0.3">
      <c r="A17" s="3" t="s">
        <v>14</v>
      </c>
      <c r="B17" s="2">
        <v>25615984.999999993</v>
      </c>
      <c r="C17" s="2">
        <v>172101339.99999994</v>
      </c>
      <c r="D17" s="2">
        <v>15146800</v>
      </c>
      <c r="E17" s="2">
        <v>3937200</v>
      </c>
      <c r="F17" s="2"/>
      <c r="G17" s="2">
        <v>8452050</v>
      </c>
      <c r="H17" s="2"/>
      <c r="I17" s="2">
        <v>14544000</v>
      </c>
      <c r="J17" s="2">
        <v>0</v>
      </c>
      <c r="K17" s="2"/>
      <c r="L17" s="1">
        <f t="shared" si="3"/>
        <v>40762784.999999993</v>
      </c>
      <c r="M17" s="13">
        <f t="shared" si="4"/>
        <v>199034589.99999994</v>
      </c>
      <c r="N17" s="14">
        <f t="shared" si="5"/>
        <v>239797374.99999994</v>
      </c>
      <c r="P17" s="3" t="s">
        <v>14</v>
      </c>
      <c r="Q17" s="2">
        <v>7424</v>
      </c>
      <c r="R17" s="2">
        <v>30720</v>
      </c>
      <c r="S17" s="2">
        <v>4506</v>
      </c>
      <c r="T17" s="2">
        <v>745</v>
      </c>
      <c r="U17" s="2">
        <v>0</v>
      </c>
      <c r="V17" s="2">
        <v>1103</v>
      </c>
      <c r="W17" s="2">
        <v>0</v>
      </c>
      <c r="X17" s="2">
        <v>2146</v>
      </c>
      <c r="Y17" s="2">
        <v>1383</v>
      </c>
      <c r="Z17" s="2">
        <v>0</v>
      </c>
      <c r="AA17" s="1">
        <f t="shared" si="6"/>
        <v>13313</v>
      </c>
      <c r="AB17" s="13">
        <f t="shared" si="7"/>
        <v>34714</v>
      </c>
      <c r="AC17" s="14">
        <f t="shared" si="8"/>
        <v>48027</v>
      </c>
      <c r="AE17" s="3" t="s">
        <v>14</v>
      </c>
      <c r="AF17" s="2">
        <f t="shared" si="9"/>
        <v>3450.4290140086196</v>
      </c>
      <c r="AG17" s="2">
        <f t="shared" si="0"/>
        <v>5602.2571614583312</v>
      </c>
      <c r="AH17" s="2">
        <f t="shared" si="0"/>
        <v>3361.4735907678651</v>
      </c>
      <c r="AI17" s="2">
        <f t="shared" si="0"/>
        <v>5284.8322147651006</v>
      </c>
      <c r="AJ17" s="2" t="str">
        <f t="shared" si="0"/>
        <v>N.A.</v>
      </c>
      <c r="AK17" s="2">
        <f t="shared" si="0"/>
        <v>7662.7833182230279</v>
      </c>
      <c r="AL17" s="2" t="str">
        <f t="shared" si="0"/>
        <v>N.A.</v>
      </c>
      <c r="AM17" s="2">
        <f t="shared" si="0"/>
        <v>6777.2600186393292</v>
      </c>
      <c r="AN17" s="2">
        <f t="shared" si="0"/>
        <v>0</v>
      </c>
      <c r="AO17" s="2" t="str">
        <f t="shared" si="0"/>
        <v>N.A.</v>
      </c>
      <c r="AP17" s="15">
        <f t="shared" si="10"/>
        <v>3061.878239314955</v>
      </c>
      <c r="AQ17" s="13">
        <f t="shared" si="11"/>
        <v>5733.5538975629415</v>
      </c>
      <c r="AR17" s="14">
        <f t="shared" si="12"/>
        <v>4992.970100151997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3"/>
        <v>0</v>
      </c>
      <c r="M18" s="13">
        <f t="shared" si="4"/>
        <v>0</v>
      </c>
      <c r="N18" s="14">
        <f t="shared" si="5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6"/>
        <v>0</v>
      </c>
      <c r="AB18" s="13">
        <f t="shared" si="7"/>
        <v>0</v>
      </c>
      <c r="AC18" s="21">
        <f t="shared" si="8"/>
        <v>0</v>
      </c>
      <c r="AE18" s="3" t="s">
        <v>15</v>
      </c>
      <c r="AF18" s="2" t="str">
        <f t="shared" si="9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10"/>
        <v>N.A.</v>
      </c>
      <c r="AQ18" s="13" t="str">
        <f t="shared" si="11"/>
        <v>N.A.</v>
      </c>
      <c r="AR18" s="14" t="str">
        <f t="shared" si="12"/>
        <v>N.A.</v>
      </c>
    </row>
    <row r="19" spans="1:44" ht="15" customHeight="1" thickBot="1" x14ac:dyDescent="0.3">
      <c r="A19" s="4" t="s">
        <v>16</v>
      </c>
      <c r="B19" s="2">
        <v>64288895</v>
      </c>
      <c r="C19" s="2">
        <v>172101339.99999994</v>
      </c>
      <c r="D19" s="2">
        <v>15146800</v>
      </c>
      <c r="E19" s="2">
        <v>3937200</v>
      </c>
      <c r="F19" s="2">
        <v>6381200</v>
      </c>
      <c r="G19" s="2">
        <v>8452050</v>
      </c>
      <c r="H19" s="2">
        <v>28469820.000000004</v>
      </c>
      <c r="I19" s="2">
        <v>14544000</v>
      </c>
      <c r="J19" s="2">
        <v>0</v>
      </c>
      <c r="K19" s="2"/>
      <c r="L19" s="1">
        <f t="shared" ref="L19" si="13">B19+D19+F19+H19+J19</f>
        <v>114286715</v>
      </c>
      <c r="M19" s="13">
        <f t="shared" ref="M19" si="14">C19+E19+G19+I19+K19</f>
        <v>199034589.99999994</v>
      </c>
      <c r="N19" s="21">
        <f t="shared" ref="N19" si="15">L19+M19</f>
        <v>313321304.99999994</v>
      </c>
      <c r="P19" s="4" t="s">
        <v>16</v>
      </c>
      <c r="Q19" s="2">
        <v>14685</v>
      </c>
      <c r="R19" s="2">
        <v>30720</v>
      </c>
      <c r="S19" s="2">
        <v>4506</v>
      </c>
      <c r="T19" s="2">
        <v>745</v>
      </c>
      <c r="U19" s="2">
        <v>936</v>
      </c>
      <c r="V19" s="2">
        <v>1103</v>
      </c>
      <c r="W19" s="2">
        <v>6318</v>
      </c>
      <c r="X19" s="2">
        <v>2146</v>
      </c>
      <c r="Y19" s="2">
        <v>1801</v>
      </c>
      <c r="Z19" s="2">
        <v>0</v>
      </c>
      <c r="AA19" s="1">
        <f t="shared" ref="AA19" si="16">Q19+S19+U19+W19+Y19</f>
        <v>28246</v>
      </c>
      <c r="AB19" s="13">
        <f t="shared" ref="AB19" si="17">R19+T19+V19+X19+Z19</f>
        <v>34714</v>
      </c>
      <c r="AC19" s="14">
        <f t="shared" ref="AC19" si="18">AA19+AB19</f>
        <v>62960</v>
      </c>
      <c r="AE19" s="4" t="s">
        <v>16</v>
      </c>
      <c r="AF19" s="2">
        <f t="shared" si="9"/>
        <v>4377.8614232209738</v>
      </c>
      <c r="AG19" s="2">
        <f t="shared" si="0"/>
        <v>5602.2571614583312</v>
      </c>
      <c r="AH19" s="2">
        <f t="shared" si="0"/>
        <v>3361.4735907678651</v>
      </c>
      <c r="AI19" s="2">
        <f t="shared" si="0"/>
        <v>5284.8322147651006</v>
      </c>
      <c r="AJ19" s="2">
        <f t="shared" si="0"/>
        <v>6817.5213675213672</v>
      </c>
      <c r="AK19" s="2">
        <f t="shared" si="0"/>
        <v>7662.7833182230279</v>
      </c>
      <c r="AL19" s="2">
        <f t="shared" si="0"/>
        <v>4506.1443494776831</v>
      </c>
      <c r="AM19" s="2">
        <f t="shared" si="0"/>
        <v>6777.2600186393292</v>
      </c>
      <c r="AN19" s="2">
        <f t="shared" si="0"/>
        <v>0</v>
      </c>
      <c r="AO19" s="2" t="str">
        <f t="shared" si="0"/>
        <v>N.A.</v>
      </c>
      <c r="AP19" s="15">
        <f t="shared" ref="AP19" si="19">IFERROR(L19/AA19, "N.A.")</f>
        <v>4046.1203356227429</v>
      </c>
      <c r="AQ19" s="13">
        <f t="shared" ref="AQ19" si="20">IFERROR(M19/AB19, "N.A.")</f>
        <v>5733.5538975629415</v>
      </c>
      <c r="AR19" s="14">
        <f t="shared" ref="AR19" si="21">IFERROR(N19/AC19, "N.A.")</f>
        <v>4976.5137388818284</v>
      </c>
    </row>
    <row r="20" spans="1:44" ht="15" customHeight="1" thickBot="1" x14ac:dyDescent="0.3">
      <c r="A20" s="5" t="s">
        <v>0</v>
      </c>
      <c r="B20" s="42">
        <f>B19+C19</f>
        <v>236390234.99999994</v>
      </c>
      <c r="C20" s="43"/>
      <c r="D20" s="42">
        <f>D19+E19</f>
        <v>19084000</v>
      </c>
      <c r="E20" s="43"/>
      <c r="F20" s="42">
        <f>F19+G19</f>
        <v>14833250</v>
      </c>
      <c r="G20" s="43"/>
      <c r="H20" s="42">
        <f>H19+I19</f>
        <v>43013820</v>
      </c>
      <c r="I20" s="43"/>
      <c r="J20" s="42">
        <f>J19+K19</f>
        <v>0</v>
      </c>
      <c r="K20" s="43"/>
      <c r="L20" s="42">
        <f>L19+M19</f>
        <v>313321304.99999994</v>
      </c>
      <c r="M20" s="46"/>
      <c r="N20" s="22">
        <f>B20+D20+F20+H20+J20</f>
        <v>313321304.99999994</v>
      </c>
      <c r="P20" s="5" t="s">
        <v>0</v>
      </c>
      <c r="Q20" s="42">
        <f>Q19+R19</f>
        <v>45405</v>
      </c>
      <c r="R20" s="43"/>
      <c r="S20" s="42">
        <f>S19+T19</f>
        <v>5251</v>
      </c>
      <c r="T20" s="43"/>
      <c r="U20" s="42">
        <f>U19+V19</f>
        <v>2039</v>
      </c>
      <c r="V20" s="43"/>
      <c r="W20" s="42">
        <f>W19+X19</f>
        <v>8464</v>
      </c>
      <c r="X20" s="43"/>
      <c r="Y20" s="42">
        <f>Y19+Z19</f>
        <v>1801</v>
      </c>
      <c r="Z20" s="43"/>
      <c r="AA20" s="42">
        <f>AA19+AB19</f>
        <v>62960</v>
      </c>
      <c r="AB20" s="43"/>
      <c r="AC20" s="23">
        <f>Q20+S20+U20+W20+Y20</f>
        <v>62960</v>
      </c>
      <c r="AE20" s="5" t="s">
        <v>0</v>
      </c>
      <c r="AF20" s="44">
        <f>IFERROR(B20/Q20,"N.A.")</f>
        <v>5206.2599933927968</v>
      </c>
      <c r="AG20" s="45"/>
      <c r="AH20" s="44">
        <f>IFERROR(D20/S20,"N.A.")</f>
        <v>3634.3553608836414</v>
      </c>
      <c r="AI20" s="45"/>
      <c r="AJ20" s="44">
        <f>IFERROR(F20/U20,"N.A.")</f>
        <v>7274.7670426679742</v>
      </c>
      <c r="AK20" s="45"/>
      <c r="AL20" s="44">
        <f>IFERROR(H20/W20,"N.A.")</f>
        <v>5081.9730623818523</v>
      </c>
      <c r="AM20" s="45"/>
      <c r="AN20" s="44">
        <f>IFERROR(J20/Y20,"N.A.")</f>
        <v>0</v>
      </c>
      <c r="AO20" s="45"/>
      <c r="AP20" s="44">
        <f>IFERROR(L20/AA20,"N.A.")</f>
        <v>4976.5137388818284</v>
      </c>
      <c r="AQ20" s="45"/>
      <c r="AR20" s="16">
        <f>IFERROR(N20/AC20, "N.A.")</f>
        <v>4976.5137388818284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17245150</v>
      </c>
      <c r="C27" s="2"/>
      <c r="D27" s="2"/>
      <c r="E27" s="2"/>
      <c r="F27" s="2">
        <v>6381200</v>
      </c>
      <c r="G27" s="2"/>
      <c r="H27" s="2">
        <v>18566800.000000004</v>
      </c>
      <c r="I27" s="2"/>
      <c r="J27" s="2"/>
      <c r="K27" s="2"/>
      <c r="L27" s="1">
        <f>B27+D27+F27+H27+J27</f>
        <v>42193150</v>
      </c>
      <c r="M27" s="13">
        <f>C27+E27+G27+I27+K27</f>
        <v>0</v>
      </c>
      <c r="N27" s="14">
        <f>L27+M27</f>
        <v>42193150</v>
      </c>
      <c r="P27" s="3" t="s">
        <v>12</v>
      </c>
      <c r="Q27" s="2">
        <v>2109</v>
      </c>
      <c r="R27" s="2">
        <v>0</v>
      </c>
      <c r="S27" s="2">
        <v>0</v>
      </c>
      <c r="T27" s="2">
        <v>0</v>
      </c>
      <c r="U27" s="2">
        <v>936</v>
      </c>
      <c r="V27" s="2">
        <v>0</v>
      </c>
      <c r="W27" s="2">
        <v>2825</v>
      </c>
      <c r="X27" s="2">
        <v>0</v>
      </c>
      <c r="Y27" s="2">
        <v>0</v>
      </c>
      <c r="Z27" s="2">
        <v>0</v>
      </c>
      <c r="AA27" s="1">
        <f>Q27+S27+U27+W27+Y27</f>
        <v>5870</v>
      </c>
      <c r="AB27" s="13">
        <f>R27+T27+V27+X27+Z27</f>
        <v>0</v>
      </c>
      <c r="AC27" s="14">
        <f>AA27+AB27</f>
        <v>5870</v>
      </c>
      <c r="AE27" s="3" t="s">
        <v>12</v>
      </c>
      <c r="AF27" s="2">
        <f>IFERROR(B27/Q27, "N.A.")</f>
        <v>8176.9321953532481</v>
      </c>
      <c r="AG27" s="2" t="str">
        <f t="shared" ref="AG27:AG31" si="22">IFERROR(C27/R27, "N.A.")</f>
        <v>N.A.</v>
      </c>
      <c r="AH27" s="2" t="str">
        <f t="shared" ref="AH27:AH31" si="23">IFERROR(D27/S27, "N.A.")</f>
        <v>N.A.</v>
      </c>
      <c r="AI27" s="2" t="str">
        <f t="shared" ref="AI27:AI31" si="24">IFERROR(E27/T27, "N.A.")</f>
        <v>N.A.</v>
      </c>
      <c r="AJ27" s="2">
        <f t="shared" ref="AJ27:AJ31" si="25">IFERROR(F27/U27, "N.A.")</f>
        <v>6817.5213675213672</v>
      </c>
      <c r="AK27" s="2" t="str">
        <f t="shared" ref="AK27:AK31" si="26">IFERROR(G27/V27, "N.A.")</f>
        <v>N.A.</v>
      </c>
      <c r="AL27" s="2">
        <f t="shared" ref="AL27:AL31" si="27">IFERROR(H27/W27, "N.A.")</f>
        <v>6572.3185840707974</v>
      </c>
      <c r="AM27" s="2" t="str">
        <f t="shared" ref="AM27:AM31" si="28">IFERROR(I27/X27, "N.A.")</f>
        <v>N.A.</v>
      </c>
      <c r="AN27" s="2" t="str">
        <f t="shared" ref="AN27:AN31" si="29">IFERROR(J27/Y27, "N.A.")</f>
        <v>N.A.</v>
      </c>
      <c r="AO27" s="2" t="str">
        <f t="shared" ref="AO27:AO31" si="30">IFERROR(K27/Z27, "N.A.")</f>
        <v>N.A.</v>
      </c>
      <c r="AP27" s="15">
        <f t="shared" ref="AP27:AP30" si="31">IFERROR(L27/AA27, "N.A.")</f>
        <v>7187.9301533219759</v>
      </c>
      <c r="AQ27" s="13" t="str">
        <f t="shared" ref="AQ27:AQ30" si="32">IFERROR(M27/AB27, "N.A.")</f>
        <v>N.A.</v>
      </c>
      <c r="AR27" s="14">
        <f t="shared" ref="AR27:AR30" si="33">IFERROR(N27/AC27, "N.A.")</f>
        <v>7187.9301533219759</v>
      </c>
    </row>
    <row r="28" spans="1:44" ht="15" customHeight="1" thickBot="1" x14ac:dyDescent="0.3">
      <c r="A28" s="3" t="s">
        <v>13</v>
      </c>
      <c r="B28" s="2">
        <v>3889780.0000000005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L30" si="34">B28+D28+F28+H28+J28</f>
        <v>3889780.0000000005</v>
      </c>
      <c r="M28" s="13">
        <f t="shared" ref="M28:M30" si="35">C28+E28+G28+I28+K28</f>
        <v>0</v>
      </c>
      <c r="N28" s="14">
        <f t="shared" ref="N28:N30" si="36">L28+M28</f>
        <v>3889780.0000000005</v>
      </c>
      <c r="P28" s="3" t="s">
        <v>13</v>
      </c>
      <c r="Q28" s="2">
        <v>675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37">Q28+S28+U28+W28+Y28</f>
        <v>675</v>
      </c>
      <c r="AB28" s="13">
        <f t="shared" ref="AB28:AB30" si="38">R28+T28+V28+X28+Z28</f>
        <v>0</v>
      </c>
      <c r="AC28" s="14">
        <f t="shared" ref="AC28:AC30" si="39">AA28+AB28</f>
        <v>675</v>
      </c>
      <c r="AE28" s="3" t="s">
        <v>13</v>
      </c>
      <c r="AF28" s="2">
        <f t="shared" ref="AF28:AF31" si="40">IFERROR(B28/Q28, "N.A.")</f>
        <v>5762.6370370370378</v>
      </c>
      <c r="AG28" s="2" t="str">
        <f t="shared" si="22"/>
        <v>N.A.</v>
      </c>
      <c r="AH28" s="2" t="str">
        <f t="shared" si="23"/>
        <v>N.A.</v>
      </c>
      <c r="AI28" s="2" t="str">
        <f t="shared" si="24"/>
        <v>N.A.</v>
      </c>
      <c r="AJ28" s="2" t="str">
        <f t="shared" si="25"/>
        <v>N.A.</v>
      </c>
      <c r="AK28" s="2" t="str">
        <f t="shared" si="26"/>
        <v>N.A.</v>
      </c>
      <c r="AL28" s="2" t="str">
        <f t="shared" si="27"/>
        <v>N.A.</v>
      </c>
      <c r="AM28" s="2" t="str">
        <f t="shared" si="28"/>
        <v>N.A.</v>
      </c>
      <c r="AN28" s="2" t="str">
        <f t="shared" si="29"/>
        <v>N.A.</v>
      </c>
      <c r="AO28" s="2" t="str">
        <f t="shared" si="30"/>
        <v>N.A.</v>
      </c>
      <c r="AP28" s="15">
        <f t="shared" si="31"/>
        <v>5762.6370370370378</v>
      </c>
      <c r="AQ28" s="13" t="str">
        <f t="shared" si="32"/>
        <v>N.A.</v>
      </c>
      <c r="AR28" s="14">
        <f t="shared" si="33"/>
        <v>5762.6370370370378</v>
      </c>
    </row>
    <row r="29" spans="1:44" ht="15" customHeight="1" thickBot="1" x14ac:dyDescent="0.3">
      <c r="A29" s="3" t="s">
        <v>14</v>
      </c>
      <c r="B29" s="2">
        <v>15527755</v>
      </c>
      <c r="C29" s="2">
        <v>120545740</v>
      </c>
      <c r="D29" s="2">
        <v>14114800</v>
      </c>
      <c r="E29" s="2">
        <v>3937200</v>
      </c>
      <c r="F29" s="2"/>
      <c r="G29" s="2">
        <v>8452050</v>
      </c>
      <c r="H29" s="2"/>
      <c r="I29" s="2">
        <v>14544000</v>
      </c>
      <c r="J29" s="2">
        <v>0</v>
      </c>
      <c r="K29" s="2"/>
      <c r="L29" s="1">
        <f t="shared" si="34"/>
        <v>29642555</v>
      </c>
      <c r="M29" s="13">
        <f t="shared" si="35"/>
        <v>147478990</v>
      </c>
      <c r="N29" s="14">
        <f t="shared" si="36"/>
        <v>177121545</v>
      </c>
      <c r="P29" s="3" t="s">
        <v>14</v>
      </c>
      <c r="Q29" s="2">
        <v>3935</v>
      </c>
      <c r="R29" s="2">
        <v>20618</v>
      </c>
      <c r="S29" s="2">
        <v>3606</v>
      </c>
      <c r="T29" s="2">
        <v>745</v>
      </c>
      <c r="U29" s="2">
        <v>0</v>
      </c>
      <c r="V29" s="2">
        <v>1103</v>
      </c>
      <c r="W29" s="2">
        <v>0</v>
      </c>
      <c r="X29" s="2">
        <v>1535</v>
      </c>
      <c r="Y29" s="2">
        <v>755</v>
      </c>
      <c r="Z29" s="2">
        <v>0</v>
      </c>
      <c r="AA29" s="1">
        <f t="shared" si="37"/>
        <v>8296</v>
      </c>
      <c r="AB29" s="13">
        <f t="shared" si="38"/>
        <v>24001</v>
      </c>
      <c r="AC29" s="14">
        <f t="shared" si="39"/>
        <v>32297</v>
      </c>
      <c r="AE29" s="3" t="s">
        <v>14</v>
      </c>
      <c r="AF29" s="2">
        <f t="shared" si="40"/>
        <v>3946.0622617534941</v>
      </c>
      <c r="AG29" s="2">
        <f t="shared" si="22"/>
        <v>5846.6262489087203</v>
      </c>
      <c r="AH29" s="2">
        <f t="shared" si="23"/>
        <v>3914.2540210759844</v>
      </c>
      <c r="AI29" s="2">
        <f t="shared" si="24"/>
        <v>5284.8322147651006</v>
      </c>
      <c r="AJ29" s="2" t="str">
        <f t="shared" si="25"/>
        <v>N.A.</v>
      </c>
      <c r="AK29" s="2">
        <f t="shared" si="26"/>
        <v>7662.7833182230279</v>
      </c>
      <c r="AL29" s="2" t="str">
        <f t="shared" si="27"/>
        <v>N.A.</v>
      </c>
      <c r="AM29" s="2">
        <f t="shared" si="28"/>
        <v>9474.9185667752445</v>
      </c>
      <c r="AN29" s="2">
        <f t="shared" si="29"/>
        <v>0</v>
      </c>
      <c r="AO29" s="2" t="str">
        <f t="shared" si="30"/>
        <v>N.A.</v>
      </c>
      <c r="AP29" s="15">
        <f t="shared" si="31"/>
        <v>3573.1141513982643</v>
      </c>
      <c r="AQ29" s="13">
        <f t="shared" si="32"/>
        <v>6144.7018874213572</v>
      </c>
      <c r="AR29" s="14">
        <f t="shared" si="33"/>
        <v>5484.1485277270331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34"/>
        <v>0</v>
      </c>
      <c r="M30" s="13">
        <f t="shared" si="35"/>
        <v>0</v>
      </c>
      <c r="N30" s="14">
        <f t="shared" si="36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37"/>
        <v>0</v>
      </c>
      <c r="AB30" s="13">
        <f t="shared" si="38"/>
        <v>0</v>
      </c>
      <c r="AC30" s="21">
        <f t="shared" si="39"/>
        <v>0</v>
      </c>
      <c r="AE30" s="3" t="s">
        <v>15</v>
      </c>
      <c r="AF30" s="2" t="str">
        <f t="shared" si="40"/>
        <v>N.A.</v>
      </c>
      <c r="AG30" s="2" t="str">
        <f t="shared" si="22"/>
        <v>N.A.</v>
      </c>
      <c r="AH30" s="2" t="str">
        <f t="shared" si="23"/>
        <v>N.A.</v>
      </c>
      <c r="AI30" s="2" t="str">
        <f t="shared" si="24"/>
        <v>N.A.</v>
      </c>
      <c r="AJ30" s="2" t="str">
        <f t="shared" si="25"/>
        <v>N.A.</v>
      </c>
      <c r="AK30" s="2" t="str">
        <f t="shared" si="26"/>
        <v>N.A.</v>
      </c>
      <c r="AL30" s="2" t="str">
        <f t="shared" si="27"/>
        <v>N.A.</v>
      </c>
      <c r="AM30" s="2" t="str">
        <f t="shared" si="28"/>
        <v>N.A.</v>
      </c>
      <c r="AN30" s="2" t="str">
        <f t="shared" si="29"/>
        <v>N.A.</v>
      </c>
      <c r="AO30" s="2" t="str">
        <f t="shared" si="30"/>
        <v>N.A.</v>
      </c>
      <c r="AP30" s="15" t="str">
        <f t="shared" si="31"/>
        <v>N.A.</v>
      </c>
      <c r="AQ30" s="13" t="str">
        <f t="shared" si="32"/>
        <v>N.A.</v>
      </c>
      <c r="AR30" s="14" t="str">
        <f t="shared" si="33"/>
        <v>N.A.</v>
      </c>
    </row>
    <row r="31" spans="1:44" ht="15" customHeight="1" thickBot="1" x14ac:dyDescent="0.3">
      <c r="A31" s="4" t="s">
        <v>16</v>
      </c>
      <c r="B31" s="2">
        <v>36662685</v>
      </c>
      <c r="C31" s="2">
        <v>120545740</v>
      </c>
      <c r="D31" s="2">
        <v>14114800</v>
      </c>
      <c r="E31" s="2">
        <v>3937200</v>
      </c>
      <c r="F31" s="2">
        <v>6381200</v>
      </c>
      <c r="G31" s="2">
        <v>8452050</v>
      </c>
      <c r="H31" s="2">
        <v>18566800.000000004</v>
      </c>
      <c r="I31" s="2">
        <v>14544000</v>
      </c>
      <c r="J31" s="2">
        <v>0</v>
      </c>
      <c r="K31" s="2"/>
      <c r="L31" s="1">
        <f t="shared" ref="L31" si="41">B31+D31+F31+H31+J31</f>
        <v>75725485</v>
      </c>
      <c r="M31" s="13">
        <f t="shared" ref="M31" si="42">C31+E31+G31+I31+K31</f>
        <v>147478990</v>
      </c>
      <c r="N31" s="21">
        <f t="shared" ref="N31" si="43">L31+M31</f>
        <v>223204475</v>
      </c>
      <c r="P31" s="4" t="s">
        <v>16</v>
      </c>
      <c r="Q31" s="2">
        <v>6719</v>
      </c>
      <c r="R31" s="2">
        <v>20618</v>
      </c>
      <c r="S31" s="2">
        <v>3606</v>
      </c>
      <c r="T31" s="2">
        <v>745</v>
      </c>
      <c r="U31" s="2">
        <v>936</v>
      </c>
      <c r="V31" s="2">
        <v>1103</v>
      </c>
      <c r="W31" s="2">
        <v>2825</v>
      </c>
      <c r="X31" s="2">
        <v>1535</v>
      </c>
      <c r="Y31" s="2">
        <v>755</v>
      </c>
      <c r="Z31" s="2">
        <v>0</v>
      </c>
      <c r="AA31" s="1">
        <f t="shared" ref="AA31" si="44">Q31+S31+U31+W31+Y31</f>
        <v>14841</v>
      </c>
      <c r="AB31" s="13">
        <f t="shared" ref="AB31" si="45">R31+T31+V31+X31+Z31</f>
        <v>24001</v>
      </c>
      <c r="AC31" s="14">
        <f t="shared" ref="AC31" si="46">AA31+AB31</f>
        <v>38842</v>
      </c>
      <c r="AE31" s="4" t="s">
        <v>16</v>
      </c>
      <c r="AF31" s="2">
        <f t="shared" si="40"/>
        <v>5456.5686858163417</v>
      </c>
      <c r="AG31" s="2">
        <f t="shared" si="22"/>
        <v>5846.6262489087203</v>
      </c>
      <c r="AH31" s="2">
        <f t="shared" si="23"/>
        <v>3914.2540210759844</v>
      </c>
      <c r="AI31" s="2">
        <f t="shared" si="24"/>
        <v>5284.8322147651006</v>
      </c>
      <c r="AJ31" s="2">
        <f t="shared" si="25"/>
        <v>6817.5213675213672</v>
      </c>
      <c r="AK31" s="2">
        <f t="shared" si="26"/>
        <v>7662.7833182230279</v>
      </c>
      <c r="AL31" s="2">
        <f t="shared" si="27"/>
        <v>6572.3185840707974</v>
      </c>
      <c r="AM31" s="2">
        <f t="shared" si="28"/>
        <v>9474.9185667752445</v>
      </c>
      <c r="AN31" s="2">
        <f t="shared" si="29"/>
        <v>0</v>
      </c>
      <c r="AO31" s="2" t="str">
        <f t="shared" si="30"/>
        <v>N.A.</v>
      </c>
      <c r="AP31" s="15">
        <f t="shared" ref="AP31" si="47">IFERROR(L31/AA31, "N.A.")</f>
        <v>5102.4516542011997</v>
      </c>
      <c r="AQ31" s="13">
        <f t="shared" ref="AQ31" si="48">IFERROR(M31/AB31, "N.A.")</f>
        <v>6144.7018874213572</v>
      </c>
      <c r="AR31" s="14">
        <f t="shared" ref="AR31" si="49">IFERROR(N31/AC31, "N.A.")</f>
        <v>5746.4722465372533</v>
      </c>
    </row>
    <row r="32" spans="1:44" ht="15" customHeight="1" thickBot="1" x14ac:dyDescent="0.3">
      <c r="A32" s="5" t="s">
        <v>0</v>
      </c>
      <c r="B32" s="42">
        <f>B31+C31</f>
        <v>157208425</v>
      </c>
      <c r="C32" s="43"/>
      <c r="D32" s="42">
        <f>D31+E31</f>
        <v>18052000</v>
      </c>
      <c r="E32" s="43"/>
      <c r="F32" s="42">
        <f>F31+G31</f>
        <v>14833250</v>
      </c>
      <c r="G32" s="43"/>
      <c r="H32" s="42">
        <f>H31+I31</f>
        <v>33110800.000000004</v>
      </c>
      <c r="I32" s="43"/>
      <c r="J32" s="42">
        <f>J31+K31</f>
        <v>0</v>
      </c>
      <c r="K32" s="43"/>
      <c r="L32" s="42">
        <f>L31+M31</f>
        <v>223204475</v>
      </c>
      <c r="M32" s="46"/>
      <c r="N32" s="22">
        <f>B32+D32+F32+H32+J32</f>
        <v>223204475</v>
      </c>
      <c r="P32" s="5" t="s">
        <v>0</v>
      </c>
      <c r="Q32" s="42">
        <f>Q31+R31</f>
        <v>27337</v>
      </c>
      <c r="R32" s="43"/>
      <c r="S32" s="42">
        <f>S31+T31</f>
        <v>4351</v>
      </c>
      <c r="T32" s="43"/>
      <c r="U32" s="42">
        <f>U31+V31</f>
        <v>2039</v>
      </c>
      <c r="V32" s="43"/>
      <c r="W32" s="42">
        <f>W31+X31</f>
        <v>4360</v>
      </c>
      <c r="X32" s="43"/>
      <c r="Y32" s="42">
        <f>Y31+Z31</f>
        <v>755</v>
      </c>
      <c r="Z32" s="43"/>
      <c r="AA32" s="42">
        <f>AA31+AB31</f>
        <v>38842</v>
      </c>
      <c r="AB32" s="43"/>
      <c r="AC32" s="23">
        <f>Q32+S32+U32+W32+Y32</f>
        <v>38842</v>
      </c>
      <c r="AE32" s="5" t="s">
        <v>0</v>
      </c>
      <c r="AF32" s="44">
        <f>IFERROR(B32/Q32,"N.A.")</f>
        <v>5750.7563009840142</v>
      </c>
      <c r="AG32" s="45"/>
      <c r="AH32" s="44">
        <f>IFERROR(D32/S32,"N.A.")</f>
        <v>4148.9312801654796</v>
      </c>
      <c r="AI32" s="45"/>
      <c r="AJ32" s="44">
        <f>IFERROR(F32/U32,"N.A.")</f>
        <v>7274.7670426679742</v>
      </c>
      <c r="AK32" s="45"/>
      <c r="AL32" s="44">
        <f>IFERROR(H32/W32,"N.A.")</f>
        <v>7594.220183486239</v>
      </c>
      <c r="AM32" s="45"/>
      <c r="AN32" s="44">
        <f>IFERROR(J32/Y32,"N.A.")</f>
        <v>0</v>
      </c>
      <c r="AO32" s="45"/>
      <c r="AP32" s="44">
        <f>IFERROR(L32/AA32,"N.A.")</f>
        <v>5746.4722465372533</v>
      </c>
      <c r="AQ32" s="45"/>
      <c r="AR32" s="16">
        <f>IFERROR(N32/AC32, "N.A.")</f>
        <v>5746.4722465372533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6567605</v>
      </c>
      <c r="C39" s="2"/>
      <c r="D39" s="2"/>
      <c r="E39" s="2"/>
      <c r="F39" s="2"/>
      <c r="G39" s="2"/>
      <c r="H39" s="2">
        <v>9903019.9999999981</v>
      </c>
      <c r="I39" s="2"/>
      <c r="J39" s="2">
        <v>0</v>
      </c>
      <c r="K39" s="2"/>
      <c r="L39" s="1">
        <f>B39+D39+F39+H39+J39</f>
        <v>16470624.999999998</v>
      </c>
      <c r="M39" s="13">
        <f>C39+E39+G39+I39+K39</f>
        <v>0</v>
      </c>
      <c r="N39" s="14">
        <f>L39+M39</f>
        <v>16470624.999999998</v>
      </c>
      <c r="P39" s="3" t="s">
        <v>12</v>
      </c>
      <c r="Q39" s="2">
        <v>1546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3493</v>
      </c>
      <c r="X39" s="2">
        <v>0</v>
      </c>
      <c r="Y39" s="2">
        <v>418</v>
      </c>
      <c r="Z39" s="2">
        <v>0</v>
      </c>
      <c r="AA39" s="1">
        <f>Q39+S39+U39+W39+Y39</f>
        <v>5457</v>
      </c>
      <c r="AB39" s="13">
        <f>R39+T39+V39+X39+Z39</f>
        <v>0</v>
      </c>
      <c r="AC39" s="14">
        <f>AA39+AB39</f>
        <v>5457</v>
      </c>
      <c r="AE39" s="3" t="s">
        <v>12</v>
      </c>
      <c r="AF39" s="2">
        <f>IFERROR(B39/Q39, "N.A.")</f>
        <v>4248.1274256144889</v>
      </c>
      <c r="AG39" s="2" t="str">
        <f t="shared" ref="AG39:AG43" si="50">IFERROR(C39/R39, "N.A.")</f>
        <v>N.A.</v>
      </c>
      <c r="AH39" s="2" t="str">
        <f t="shared" ref="AH39:AH43" si="51">IFERROR(D39/S39, "N.A.")</f>
        <v>N.A.</v>
      </c>
      <c r="AI39" s="2" t="str">
        <f t="shared" ref="AI39:AI43" si="52">IFERROR(E39/T39, "N.A.")</f>
        <v>N.A.</v>
      </c>
      <c r="AJ39" s="2" t="str">
        <f t="shared" ref="AJ39:AJ43" si="53">IFERROR(F39/U39, "N.A.")</f>
        <v>N.A.</v>
      </c>
      <c r="AK39" s="2" t="str">
        <f t="shared" ref="AK39:AK43" si="54">IFERROR(G39/V39, "N.A.")</f>
        <v>N.A.</v>
      </c>
      <c r="AL39" s="2">
        <f t="shared" ref="AL39:AL43" si="55">IFERROR(H39/W39, "N.A.")</f>
        <v>2835.1044947036926</v>
      </c>
      <c r="AM39" s="2" t="str">
        <f t="shared" ref="AM39:AM43" si="56">IFERROR(I39/X39, "N.A.")</f>
        <v>N.A.</v>
      </c>
      <c r="AN39" s="2">
        <f t="shared" ref="AN39:AN43" si="57">IFERROR(J39/Y39, "N.A.")</f>
        <v>0</v>
      </c>
      <c r="AO39" s="2" t="str">
        <f t="shared" ref="AO39:AO43" si="58">IFERROR(K39/Z39, "N.A.")</f>
        <v>N.A.</v>
      </c>
      <c r="AP39" s="15">
        <f t="shared" ref="AP39:AP42" si="59">IFERROR(L39/AA39, "N.A.")</f>
        <v>3018.2563679677473</v>
      </c>
      <c r="AQ39" s="13" t="str">
        <f t="shared" ref="AQ39:AQ42" si="60">IFERROR(M39/AB39, "N.A.")</f>
        <v>N.A.</v>
      </c>
      <c r="AR39" s="14">
        <f t="shared" ref="AR39:AR42" si="61">IFERROR(N39/AC39, "N.A.")</f>
        <v>3018.2563679677473</v>
      </c>
    </row>
    <row r="40" spans="1:44" ht="15" customHeight="1" thickBot="1" x14ac:dyDescent="0.3">
      <c r="A40" s="3" t="s">
        <v>13</v>
      </c>
      <c r="B40" s="2">
        <v>10970375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L42" si="62">B40+D40+F40+H40+J40</f>
        <v>10970375</v>
      </c>
      <c r="M40" s="13">
        <f t="shared" ref="M40:M42" si="63">C40+E40+G40+I40+K40</f>
        <v>0</v>
      </c>
      <c r="N40" s="14">
        <f t="shared" ref="N40:N42" si="64">L40+M40</f>
        <v>10970375</v>
      </c>
      <c r="P40" s="3" t="s">
        <v>13</v>
      </c>
      <c r="Q40" s="2">
        <v>2931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A42" si="65">Q40+S40+U40+W40+Y40</f>
        <v>2931</v>
      </c>
      <c r="AB40" s="13">
        <f t="shared" ref="AB40:AB42" si="66">R40+T40+V40+X40+Z40</f>
        <v>0</v>
      </c>
      <c r="AC40" s="14">
        <f t="shared" ref="AC40:AC42" si="67">AA40+AB40</f>
        <v>2931</v>
      </c>
      <c r="AE40" s="3" t="s">
        <v>13</v>
      </c>
      <c r="AF40" s="2">
        <f t="shared" ref="AF40:AF43" si="68">IFERROR(B40/Q40, "N.A.")</f>
        <v>3742.8778573865575</v>
      </c>
      <c r="AG40" s="2" t="str">
        <f t="shared" si="50"/>
        <v>N.A.</v>
      </c>
      <c r="AH40" s="2" t="str">
        <f t="shared" si="51"/>
        <v>N.A.</v>
      </c>
      <c r="AI40" s="2" t="str">
        <f t="shared" si="52"/>
        <v>N.A.</v>
      </c>
      <c r="AJ40" s="2" t="str">
        <f t="shared" si="53"/>
        <v>N.A.</v>
      </c>
      <c r="AK40" s="2" t="str">
        <f t="shared" si="54"/>
        <v>N.A.</v>
      </c>
      <c r="AL40" s="2" t="str">
        <f t="shared" si="55"/>
        <v>N.A.</v>
      </c>
      <c r="AM40" s="2" t="str">
        <f t="shared" si="56"/>
        <v>N.A.</v>
      </c>
      <c r="AN40" s="2" t="str">
        <f t="shared" si="57"/>
        <v>N.A.</v>
      </c>
      <c r="AO40" s="2" t="str">
        <f t="shared" si="58"/>
        <v>N.A.</v>
      </c>
      <c r="AP40" s="15">
        <f t="shared" si="59"/>
        <v>3742.8778573865575</v>
      </c>
      <c r="AQ40" s="13" t="str">
        <f t="shared" si="60"/>
        <v>N.A.</v>
      </c>
      <c r="AR40" s="14">
        <f t="shared" si="61"/>
        <v>3742.8778573865575</v>
      </c>
    </row>
    <row r="41" spans="1:44" ht="15" customHeight="1" thickBot="1" x14ac:dyDescent="0.3">
      <c r="A41" s="3" t="s">
        <v>14</v>
      </c>
      <c r="B41" s="2">
        <v>10088230</v>
      </c>
      <c r="C41" s="2">
        <v>51555600.000000007</v>
      </c>
      <c r="D41" s="2">
        <v>1032000.0000000001</v>
      </c>
      <c r="E41" s="2"/>
      <c r="F41" s="2"/>
      <c r="G41" s="2"/>
      <c r="H41" s="2"/>
      <c r="I41" s="2">
        <v>0</v>
      </c>
      <c r="J41" s="2">
        <v>0</v>
      </c>
      <c r="K41" s="2"/>
      <c r="L41" s="1">
        <f t="shared" si="62"/>
        <v>11120230</v>
      </c>
      <c r="M41" s="13">
        <f t="shared" si="63"/>
        <v>51555600.000000007</v>
      </c>
      <c r="N41" s="14">
        <f t="shared" si="64"/>
        <v>62675830.000000007</v>
      </c>
      <c r="P41" s="3" t="s">
        <v>14</v>
      </c>
      <c r="Q41" s="2">
        <v>3489</v>
      </c>
      <c r="R41" s="2">
        <v>10102</v>
      </c>
      <c r="S41" s="2">
        <v>900</v>
      </c>
      <c r="T41" s="2">
        <v>0</v>
      </c>
      <c r="U41" s="2">
        <v>0</v>
      </c>
      <c r="V41" s="2">
        <v>0</v>
      </c>
      <c r="W41" s="2">
        <v>0</v>
      </c>
      <c r="X41" s="2">
        <v>611</v>
      </c>
      <c r="Y41" s="2">
        <v>628</v>
      </c>
      <c r="Z41" s="2">
        <v>0</v>
      </c>
      <c r="AA41" s="1">
        <f t="shared" si="65"/>
        <v>5017</v>
      </c>
      <c r="AB41" s="13">
        <f t="shared" si="66"/>
        <v>10713</v>
      </c>
      <c r="AC41" s="14">
        <f t="shared" si="67"/>
        <v>15730</v>
      </c>
      <c r="AE41" s="3" t="s">
        <v>14</v>
      </c>
      <c r="AF41" s="2">
        <f t="shared" si="68"/>
        <v>2891.4388076812838</v>
      </c>
      <c r="AG41" s="2">
        <f t="shared" si="50"/>
        <v>5103.5042565828553</v>
      </c>
      <c r="AH41" s="2">
        <f t="shared" si="51"/>
        <v>1146.6666666666667</v>
      </c>
      <c r="AI41" s="2" t="str">
        <f t="shared" si="52"/>
        <v>N.A.</v>
      </c>
      <c r="AJ41" s="2" t="str">
        <f t="shared" si="53"/>
        <v>N.A.</v>
      </c>
      <c r="AK41" s="2" t="str">
        <f t="shared" si="54"/>
        <v>N.A.</v>
      </c>
      <c r="AL41" s="2" t="str">
        <f t="shared" si="55"/>
        <v>N.A.</v>
      </c>
      <c r="AM41" s="2">
        <f t="shared" si="56"/>
        <v>0</v>
      </c>
      <c r="AN41" s="2">
        <f t="shared" si="57"/>
        <v>0</v>
      </c>
      <c r="AO41" s="2" t="str">
        <f t="shared" si="58"/>
        <v>N.A.</v>
      </c>
      <c r="AP41" s="15">
        <f t="shared" si="59"/>
        <v>2216.509866454056</v>
      </c>
      <c r="AQ41" s="13">
        <f t="shared" si="60"/>
        <v>4812.4334920190431</v>
      </c>
      <c r="AR41" s="14">
        <f t="shared" si="61"/>
        <v>3984.4774316592502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62"/>
        <v>0</v>
      </c>
      <c r="M42" s="13">
        <f t="shared" si="63"/>
        <v>0</v>
      </c>
      <c r="N42" s="14">
        <f t="shared" si="64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65"/>
        <v>0</v>
      </c>
      <c r="AB42" s="13">
        <f t="shared" si="66"/>
        <v>0</v>
      </c>
      <c r="AC42" s="14">
        <f t="shared" si="67"/>
        <v>0</v>
      </c>
      <c r="AE42" s="3" t="s">
        <v>15</v>
      </c>
      <c r="AF42" s="2" t="str">
        <f t="shared" si="68"/>
        <v>N.A.</v>
      </c>
      <c r="AG42" s="2" t="str">
        <f t="shared" si="50"/>
        <v>N.A.</v>
      </c>
      <c r="AH42" s="2" t="str">
        <f t="shared" si="51"/>
        <v>N.A.</v>
      </c>
      <c r="AI42" s="2" t="str">
        <f t="shared" si="52"/>
        <v>N.A.</v>
      </c>
      <c r="AJ42" s="2" t="str">
        <f t="shared" si="53"/>
        <v>N.A.</v>
      </c>
      <c r="AK42" s="2" t="str">
        <f t="shared" si="54"/>
        <v>N.A.</v>
      </c>
      <c r="AL42" s="2" t="str">
        <f t="shared" si="55"/>
        <v>N.A.</v>
      </c>
      <c r="AM42" s="2" t="str">
        <f t="shared" si="56"/>
        <v>N.A.</v>
      </c>
      <c r="AN42" s="2" t="str">
        <f t="shared" si="57"/>
        <v>N.A.</v>
      </c>
      <c r="AO42" s="2" t="str">
        <f t="shared" si="58"/>
        <v>N.A.</v>
      </c>
      <c r="AP42" s="15" t="str">
        <f t="shared" si="59"/>
        <v>N.A.</v>
      </c>
      <c r="AQ42" s="13" t="str">
        <f t="shared" si="60"/>
        <v>N.A.</v>
      </c>
      <c r="AR42" s="14" t="str">
        <f t="shared" si="61"/>
        <v>N.A.</v>
      </c>
    </row>
    <row r="43" spans="1:44" ht="15" customHeight="1" thickBot="1" x14ac:dyDescent="0.3">
      <c r="A43" s="4" t="s">
        <v>16</v>
      </c>
      <c r="B43" s="2">
        <v>27626210</v>
      </c>
      <c r="C43" s="2">
        <v>51555600.000000007</v>
      </c>
      <c r="D43" s="2">
        <v>1032000.0000000001</v>
      </c>
      <c r="E43" s="2"/>
      <c r="F43" s="2"/>
      <c r="G43" s="2"/>
      <c r="H43" s="2">
        <v>9903019.9999999981</v>
      </c>
      <c r="I43" s="2">
        <v>0</v>
      </c>
      <c r="J43" s="2">
        <v>0</v>
      </c>
      <c r="K43" s="2"/>
      <c r="L43" s="1">
        <f t="shared" ref="L43" si="69">B43+D43+F43+H43+J43</f>
        <v>38561230</v>
      </c>
      <c r="M43" s="13">
        <f t="shared" ref="M43" si="70">C43+E43+G43+I43+K43</f>
        <v>51555600.000000007</v>
      </c>
      <c r="N43" s="21">
        <f t="shared" ref="N43" si="71">L43+M43</f>
        <v>90116830</v>
      </c>
      <c r="P43" s="4" t="s">
        <v>16</v>
      </c>
      <c r="Q43" s="2">
        <v>7966</v>
      </c>
      <c r="R43" s="2">
        <v>10102</v>
      </c>
      <c r="S43" s="2">
        <v>900</v>
      </c>
      <c r="T43" s="2">
        <v>0</v>
      </c>
      <c r="U43" s="2">
        <v>0</v>
      </c>
      <c r="V43" s="2">
        <v>0</v>
      </c>
      <c r="W43" s="2">
        <v>3493</v>
      </c>
      <c r="X43" s="2">
        <v>611</v>
      </c>
      <c r="Y43" s="2">
        <v>1046</v>
      </c>
      <c r="Z43" s="2">
        <v>0</v>
      </c>
      <c r="AA43" s="1">
        <f t="shared" ref="AA43" si="72">Q43+S43+U43+W43+Y43</f>
        <v>13405</v>
      </c>
      <c r="AB43" s="13">
        <f t="shared" ref="AB43" si="73">R43+T43+V43+X43+Z43</f>
        <v>10713</v>
      </c>
      <c r="AC43" s="21">
        <f t="shared" ref="AC43" si="74">AA43+AB43</f>
        <v>24118</v>
      </c>
      <c r="AE43" s="4" t="s">
        <v>16</v>
      </c>
      <c r="AF43" s="2">
        <f t="shared" si="68"/>
        <v>3468.0153150891288</v>
      </c>
      <c r="AG43" s="2">
        <f t="shared" si="50"/>
        <v>5103.5042565828553</v>
      </c>
      <c r="AH43" s="2">
        <f t="shared" si="51"/>
        <v>1146.6666666666667</v>
      </c>
      <c r="AI43" s="2" t="str">
        <f t="shared" si="52"/>
        <v>N.A.</v>
      </c>
      <c r="AJ43" s="2" t="str">
        <f t="shared" si="53"/>
        <v>N.A.</v>
      </c>
      <c r="AK43" s="2" t="str">
        <f t="shared" si="54"/>
        <v>N.A.</v>
      </c>
      <c r="AL43" s="2">
        <f t="shared" si="55"/>
        <v>2835.1044947036926</v>
      </c>
      <c r="AM43" s="2">
        <f t="shared" si="56"/>
        <v>0</v>
      </c>
      <c r="AN43" s="2">
        <f t="shared" si="57"/>
        <v>0</v>
      </c>
      <c r="AO43" s="2" t="str">
        <f t="shared" si="58"/>
        <v>N.A.</v>
      </c>
      <c r="AP43" s="15">
        <f t="shared" ref="AP43" si="75">IFERROR(L43/AA43, "N.A.")</f>
        <v>2876.6303618052966</v>
      </c>
      <c r="AQ43" s="13">
        <f t="shared" ref="AQ43" si="76">IFERROR(M43/AB43, "N.A.")</f>
        <v>4812.4334920190431</v>
      </c>
      <c r="AR43" s="14">
        <f t="shared" ref="AR43" si="77">IFERROR(N43/AC43, "N.A.")</f>
        <v>3736.4968073637947</v>
      </c>
    </row>
    <row r="44" spans="1:44" ht="15" customHeight="1" thickBot="1" x14ac:dyDescent="0.3">
      <c r="A44" s="5" t="s">
        <v>0</v>
      </c>
      <c r="B44" s="42">
        <f>B43+C43</f>
        <v>79181810</v>
      </c>
      <c r="C44" s="43"/>
      <c r="D44" s="42">
        <f>D43+E43</f>
        <v>1032000.0000000001</v>
      </c>
      <c r="E44" s="43"/>
      <c r="F44" s="42">
        <f>F43+G43</f>
        <v>0</v>
      </c>
      <c r="G44" s="43"/>
      <c r="H44" s="42">
        <f>H43+I43</f>
        <v>9903019.9999999981</v>
      </c>
      <c r="I44" s="43"/>
      <c r="J44" s="42">
        <f>J43+K43</f>
        <v>0</v>
      </c>
      <c r="K44" s="43"/>
      <c r="L44" s="42">
        <f>L43+M43</f>
        <v>90116830</v>
      </c>
      <c r="M44" s="46"/>
      <c r="N44" s="22">
        <f>B44+D44+F44+H44+J44</f>
        <v>90116830</v>
      </c>
      <c r="P44" s="5" t="s">
        <v>0</v>
      </c>
      <c r="Q44" s="42">
        <f>Q43+R43</f>
        <v>18068</v>
      </c>
      <c r="R44" s="43"/>
      <c r="S44" s="42">
        <f>S43+T43</f>
        <v>900</v>
      </c>
      <c r="T44" s="43"/>
      <c r="U44" s="42">
        <f>U43+V43</f>
        <v>0</v>
      </c>
      <c r="V44" s="43"/>
      <c r="W44" s="42">
        <f>W43+X43</f>
        <v>4104</v>
      </c>
      <c r="X44" s="43"/>
      <c r="Y44" s="42">
        <f>Y43+Z43</f>
        <v>1046</v>
      </c>
      <c r="Z44" s="43"/>
      <c r="AA44" s="42">
        <f>AA43+AB43</f>
        <v>24118</v>
      </c>
      <c r="AB44" s="46"/>
      <c r="AC44" s="22">
        <f>Q44+S44+U44+W44+Y44</f>
        <v>24118</v>
      </c>
      <c r="AE44" s="5" t="s">
        <v>0</v>
      </c>
      <c r="AF44" s="44">
        <f>IFERROR(B44/Q44,"N.A.")</f>
        <v>4382.4335842373257</v>
      </c>
      <c r="AG44" s="45"/>
      <c r="AH44" s="44">
        <f>IFERROR(D44/S44,"N.A.")</f>
        <v>1146.6666666666667</v>
      </c>
      <c r="AI44" s="45"/>
      <c r="AJ44" s="44" t="str">
        <f>IFERROR(F44/U44,"N.A.")</f>
        <v>N.A.</v>
      </c>
      <c r="AK44" s="45"/>
      <c r="AL44" s="44">
        <f>IFERROR(H44/W44,"N.A.")</f>
        <v>2413.0165692007795</v>
      </c>
      <c r="AM44" s="45"/>
      <c r="AN44" s="44">
        <f>IFERROR(J44/Y44,"N.A.")</f>
        <v>0</v>
      </c>
      <c r="AO44" s="45"/>
      <c r="AP44" s="44">
        <f>IFERROR(L44/AA44,"N.A.")</f>
        <v>3736.4968073637947</v>
      </c>
      <c r="AQ44" s="45"/>
      <c r="AR44" s="16">
        <f>IFERROR(N44/AC44, "N.A.")</f>
        <v>3736.4968073637947</v>
      </c>
    </row>
  </sheetData>
  <mergeCells count="144"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AE35:AE38"/>
    <mergeCell ref="AF35:AQ35"/>
    <mergeCell ref="AE23:AE26"/>
    <mergeCell ref="AF23:AQ23"/>
    <mergeCell ref="Q44:R44"/>
    <mergeCell ref="S44:T44"/>
    <mergeCell ref="U44:V44"/>
    <mergeCell ref="W44:X44"/>
    <mergeCell ref="Y44:Z44"/>
    <mergeCell ref="P35:P38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10039210</v>
      </c>
      <c r="C15" s="2"/>
      <c r="D15" s="2">
        <v>1470600</v>
      </c>
      <c r="E15" s="2"/>
      <c r="F15" s="2">
        <v>4970800</v>
      </c>
      <c r="G15" s="2"/>
      <c r="H15" s="2">
        <v>9541754</v>
      </c>
      <c r="I15" s="2"/>
      <c r="J15" s="2"/>
      <c r="K15" s="2"/>
      <c r="L15" s="1">
        <f>B15+D15+F15+H15+J15</f>
        <v>26022364</v>
      </c>
      <c r="M15" s="13">
        <f>C15+E15+G15+I15+K15</f>
        <v>0</v>
      </c>
      <c r="N15" s="14">
        <f>L15+M15</f>
        <v>26022364</v>
      </c>
      <c r="P15" s="3" t="s">
        <v>12</v>
      </c>
      <c r="Q15" s="2">
        <v>1306</v>
      </c>
      <c r="R15" s="2">
        <v>0</v>
      </c>
      <c r="S15" s="2">
        <v>171</v>
      </c>
      <c r="T15" s="2">
        <v>0</v>
      </c>
      <c r="U15" s="2">
        <v>749</v>
      </c>
      <c r="V15" s="2">
        <v>0</v>
      </c>
      <c r="W15" s="2">
        <v>2933</v>
      </c>
      <c r="X15" s="2">
        <v>0</v>
      </c>
      <c r="Y15" s="2">
        <v>0</v>
      </c>
      <c r="Z15" s="2">
        <v>0</v>
      </c>
      <c r="AA15" s="1">
        <f>Q15+S15+U15+W15+Y15</f>
        <v>5159</v>
      </c>
      <c r="AB15" s="13">
        <f>R15+T15+V15+X15+Z15</f>
        <v>0</v>
      </c>
      <c r="AC15" s="14">
        <f>AA15+AB15</f>
        <v>5159</v>
      </c>
      <c r="AE15" s="3" t="s">
        <v>12</v>
      </c>
      <c r="AF15" s="2">
        <f>IFERROR(B15/Q15, "N.A.")</f>
        <v>7686.9908116385914</v>
      </c>
      <c r="AG15" s="2" t="str">
        <f t="shared" ref="AG15:AR19" si="0">IFERROR(C15/R15, "N.A.")</f>
        <v>N.A.</v>
      </c>
      <c r="AH15" s="2">
        <f t="shared" si="0"/>
        <v>8600</v>
      </c>
      <c r="AI15" s="2" t="str">
        <f t="shared" si="0"/>
        <v>N.A.</v>
      </c>
      <c r="AJ15" s="2">
        <f t="shared" si="0"/>
        <v>6636.5821094793055</v>
      </c>
      <c r="AK15" s="2" t="str">
        <f t="shared" si="0"/>
        <v>N.A.</v>
      </c>
      <c r="AL15" s="2">
        <f t="shared" si="0"/>
        <v>3253.2403682236618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5044.0713316534211</v>
      </c>
      <c r="AQ15" s="13" t="str">
        <f t="shared" si="0"/>
        <v>N.A.</v>
      </c>
      <c r="AR15" s="14">
        <f t="shared" si="0"/>
        <v>5044.0713316534211</v>
      </c>
    </row>
    <row r="16" spans="1:44" ht="15" customHeight="1" thickBot="1" x14ac:dyDescent="0.3">
      <c r="A16" s="3" t="s">
        <v>13</v>
      </c>
      <c r="B16" s="2">
        <v>6972235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6972235</v>
      </c>
      <c r="M16" s="13">
        <f t="shared" si="1"/>
        <v>0</v>
      </c>
      <c r="N16" s="14">
        <f t="shared" ref="N16:N18" si="2">L16+M16</f>
        <v>6972235</v>
      </c>
      <c r="P16" s="3" t="s">
        <v>13</v>
      </c>
      <c r="Q16" s="2">
        <v>1551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1551</v>
      </c>
      <c r="AB16" s="13">
        <f t="shared" si="3"/>
        <v>0</v>
      </c>
      <c r="AC16" s="14">
        <f t="shared" ref="AC16:AC18" si="4">AA16+AB16</f>
        <v>1551</v>
      </c>
      <c r="AE16" s="3" t="s">
        <v>13</v>
      </c>
      <c r="AF16" s="2">
        <f t="shared" ref="AF16:AF19" si="5">IFERROR(B16/Q16, "N.A.")</f>
        <v>4495.315925209542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4495.315925209542</v>
      </c>
      <c r="AQ16" s="13" t="str">
        <f t="shared" si="0"/>
        <v>N.A.</v>
      </c>
      <c r="AR16" s="14">
        <f t="shared" si="0"/>
        <v>4495.315925209542</v>
      </c>
    </row>
    <row r="17" spans="1:44" ht="15" customHeight="1" thickBot="1" x14ac:dyDescent="0.3">
      <c r="A17" s="3" t="s">
        <v>14</v>
      </c>
      <c r="B17" s="2">
        <v>28955924.999999996</v>
      </c>
      <c r="C17" s="2">
        <v>19001930</v>
      </c>
      <c r="D17" s="2">
        <v>5663100</v>
      </c>
      <c r="E17" s="2"/>
      <c r="F17" s="2"/>
      <c r="G17" s="2">
        <v>0</v>
      </c>
      <c r="H17" s="2"/>
      <c r="I17" s="2">
        <v>8947439.9999999981</v>
      </c>
      <c r="J17" s="2">
        <v>0</v>
      </c>
      <c r="K17" s="2"/>
      <c r="L17" s="1">
        <f t="shared" si="1"/>
        <v>34619025</v>
      </c>
      <c r="M17" s="13">
        <f t="shared" si="1"/>
        <v>27949370</v>
      </c>
      <c r="N17" s="14">
        <f t="shared" si="2"/>
        <v>62568395</v>
      </c>
      <c r="P17" s="3" t="s">
        <v>14</v>
      </c>
      <c r="Q17" s="2">
        <v>5478</v>
      </c>
      <c r="R17" s="2">
        <v>4835</v>
      </c>
      <c r="S17" s="2">
        <v>781</v>
      </c>
      <c r="T17" s="2">
        <v>0</v>
      </c>
      <c r="U17" s="2">
        <v>0</v>
      </c>
      <c r="V17" s="2">
        <v>557</v>
      </c>
      <c r="W17" s="2">
        <v>0</v>
      </c>
      <c r="X17" s="2">
        <v>460</v>
      </c>
      <c r="Y17" s="2">
        <v>289</v>
      </c>
      <c r="Z17" s="2">
        <v>0</v>
      </c>
      <c r="AA17" s="1">
        <f t="shared" si="3"/>
        <v>6548</v>
      </c>
      <c r="AB17" s="13">
        <f t="shared" si="3"/>
        <v>5852</v>
      </c>
      <c r="AC17" s="14">
        <f t="shared" si="4"/>
        <v>12400</v>
      </c>
      <c r="AE17" s="3" t="s">
        <v>14</v>
      </c>
      <c r="AF17" s="2">
        <f t="shared" si="5"/>
        <v>5285.8570646221242</v>
      </c>
      <c r="AG17" s="2">
        <f t="shared" si="0"/>
        <v>3930.0785935884178</v>
      </c>
      <c r="AH17" s="2">
        <f t="shared" si="0"/>
        <v>7251.0883482714471</v>
      </c>
      <c r="AI17" s="2" t="str">
        <f t="shared" si="0"/>
        <v>N.A.</v>
      </c>
      <c r="AJ17" s="2" t="str">
        <f t="shared" si="0"/>
        <v>N.A.</v>
      </c>
      <c r="AK17" s="2">
        <f t="shared" si="0"/>
        <v>0</v>
      </c>
      <c r="AL17" s="2" t="str">
        <f t="shared" si="0"/>
        <v>N.A.</v>
      </c>
      <c r="AM17" s="2">
        <f t="shared" si="0"/>
        <v>19450.956521739125</v>
      </c>
      <c r="AN17" s="2">
        <f t="shared" si="0"/>
        <v>0</v>
      </c>
      <c r="AO17" s="2" t="str">
        <f t="shared" si="0"/>
        <v>N.A.</v>
      </c>
      <c r="AP17" s="15">
        <f t="shared" si="0"/>
        <v>5286.9616676847891</v>
      </c>
      <c r="AQ17" s="13">
        <f t="shared" si="0"/>
        <v>4776.0372522214629</v>
      </c>
      <c r="AR17" s="14">
        <f t="shared" si="0"/>
        <v>5045.8383064516129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>
        <v>1206000</v>
      </c>
      <c r="H18" s="2">
        <v>3394755.9999999995</v>
      </c>
      <c r="I18" s="2"/>
      <c r="J18" s="2">
        <v>0</v>
      </c>
      <c r="K18" s="2"/>
      <c r="L18" s="1">
        <f t="shared" si="1"/>
        <v>3394755.9999999995</v>
      </c>
      <c r="M18" s="13">
        <f t="shared" si="1"/>
        <v>1206000</v>
      </c>
      <c r="N18" s="14">
        <f t="shared" si="2"/>
        <v>4600756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536</v>
      </c>
      <c r="W18" s="2">
        <v>3216</v>
      </c>
      <c r="X18" s="2">
        <v>0</v>
      </c>
      <c r="Y18" s="2">
        <v>536</v>
      </c>
      <c r="Z18" s="2">
        <v>0</v>
      </c>
      <c r="AA18" s="1">
        <f t="shared" si="3"/>
        <v>3752</v>
      </c>
      <c r="AB18" s="13">
        <f t="shared" si="3"/>
        <v>536</v>
      </c>
      <c r="AC18" s="21">
        <f t="shared" si="4"/>
        <v>4288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2250</v>
      </c>
      <c r="AL18" s="2">
        <f t="shared" si="0"/>
        <v>1055.5833333333333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904.78571428571411</v>
      </c>
      <c r="AQ18" s="13">
        <f t="shared" si="0"/>
        <v>2250</v>
      </c>
      <c r="AR18" s="14">
        <f t="shared" si="0"/>
        <v>1072.9375</v>
      </c>
    </row>
    <row r="19" spans="1:44" ht="15" customHeight="1" thickBot="1" x14ac:dyDescent="0.3">
      <c r="A19" s="4" t="s">
        <v>16</v>
      </c>
      <c r="B19" s="2">
        <v>45967370.000000007</v>
      </c>
      <c r="C19" s="2">
        <v>19001930</v>
      </c>
      <c r="D19" s="2">
        <v>7133700</v>
      </c>
      <c r="E19" s="2"/>
      <c r="F19" s="2">
        <v>4970800</v>
      </c>
      <c r="G19" s="2">
        <v>1206000.0000000002</v>
      </c>
      <c r="H19" s="2">
        <v>12936509.999999998</v>
      </c>
      <c r="I19" s="2">
        <v>8947439.9999999981</v>
      </c>
      <c r="J19" s="2">
        <v>0</v>
      </c>
      <c r="K19" s="2"/>
      <c r="L19" s="1">
        <f t="shared" ref="L19" si="6">B19+D19+F19+H19+J19</f>
        <v>71008380</v>
      </c>
      <c r="M19" s="13">
        <f t="shared" ref="M19" si="7">C19+E19+G19+I19+K19</f>
        <v>29155370</v>
      </c>
      <c r="N19" s="21">
        <f t="shared" ref="N19" si="8">L19+M19</f>
        <v>100163750</v>
      </c>
      <c r="P19" s="4" t="s">
        <v>16</v>
      </c>
      <c r="Q19" s="2">
        <v>8335</v>
      </c>
      <c r="R19" s="2">
        <v>4835</v>
      </c>
      <c r="S19" s="2">
        <v>952</v>
      </c>
      <c r="T19" s="2">
        <v>0</v>
      </c>
      <c r="U19" s="2">
        <v>749</v>
      </c>
      <c r="V19" s="2">
        <v>1093</v>
      </c>
      <c r="W19" s="2">
        <v>6149</v>
      </c>
      <c r="X19" s="2">
        <v>460</v>
      </c>
      <c r="Y19" s="2">
        <v>825</v>
      </c>
      <c r="Z19" s="2">
        <v>0</v>
      </c>
      <c r="AA19" s="1">
        <f t="shared" ref="AA19" si="9">Q19+S19+U19+W19+Y19</f>
        <v>17010</v>
      </c>
      <c r="AB19" s="13">
        <f t="shared" ref="AB19" si="10">R19+T19+V19+X19+Z19</f>
        <v>6388</v>
      </c>
      <c r="AC19" s="14">
        <f t="shared" ref="AC19" si="11">AA19+AB19</f>
        <v>23398</v>
      </c>
      <c r="AE19" s="4" t="s">
        <v>16</v>
      </c>
      <c r="AF19" s="2">
        <f t="shared" si="5"/>
        <v>5514.9814037192573</v>
      </c>
      <c r="AG19" s="2">
        <f t="shared" si="0"/>
        <v>3930.0785935884178</v>
      </c>
      <c r="AH19" s="2">
        <f t="shared" si="0"/>
        <v>7493.3823529411766</v>
      </c>
      <c r="AI19" s="2" t="str">
        <f t="shared" si="0"/>
        <v>N.A.</v>
      </c>
      <c r="AJ19" s="2">
        <f t="shared" si="0"/>
        <v>6636.5821094793055</v>
      </c>
      <c r="AK19" s="2">
        <f t="shared" si="0"/>
        <v>1103.3851784080514</v>
      </c>
      <c r="AL19" s="2">
        <f t="shared" si="0"/>
        <v>2103.8396487233695</v>
      </c>
      <c r="AM19" s="2">
        <f t="shared" si="0"/>
        <v>19450.956521739125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4174.5079365079364</v>
      </c>
      <c r="AQ19" s="13">
        <f t="shared" ref="AQ19" si="13">IFERROR(M19/AB19, "N.A.")</f>
        <v>4564.084220413275</v>
      </c>
      <c r="AR19" s="14">
        <f t="shared" ref="AR19" si="14">IFERROR(N19/AC19, "N.A.")</f>
        <v>4280.8680229079409</v>
      </c>
    </row>
    <row r="20" spans="1:44" ht="15" customHeight="1" thickBot="1" x14ac:dyDescent="0.3">
      <c r="A20" s="5" t="s">
        <v>0</v>
      </c>
      <c r="B20" s="42">
        <f>B19+C19</f>
        <v>64969300.000000007</v>
      </c>
      <c r="C20" s="43"/>
      <c r="D20" s="42">
        <f>D19+E19</f>
        <v>7133700</v>
      </c>
      <c r="E20" s="43"/>
      <c r="F20" s="42">
        <f>F19+G19</f>
        <v>6176800</v>
      </c>
      <c r="G20" s="43"/>
      <c r="H20" s="42">
        <f>H19+I19</f>
        <v>21883949.999999996</v>
      </c>
      <c r="I20" s="43"/>
      <c r="J20" s="42">
        <f>J19+K19</f>
        <v>0</v>
      </c>
      <c r="K20" s="43"/>
      <c r="L20" s="42">
        <f>L19+M19</f>
        <v>100163750</v>
      </c>
      <c r="M20" s="46"/>
      <c r="N20" s="22">
        <f>B20+D20+F20+H20+J20</f>
        <v>100163750</v>
      </c>
      <c r="P20" s="5" t="s">
        <v>0</v>
      </c>
      <c r="Q20" s="42">
        <f>Q19+R19</f>
        <v>13170</v>
      </c>
      <c r="R20" s="43"/>
      <c r="S20" s="42">
        <f>S19+T19</f>
        <v>952</v>
      </c>
      <c r="T20" s="43"/>
      <c r="U20" s="42">
        <f>U19+V19</f>
        <v>1842</v>
      </c>
      <c r="V20" s="43"/>
      <c r="W20" s="42">
        <f>W19+X19</f>
        <v>6609</v>
      </c>
      <c r="X20" s="43"/>
      <c r="Y20" s="42">
        <f>Y19+Z19</f>
        <v>825</v>
      </c>
      <c r="Z20" s="43"/>
      <c r="AA20" s="42">
        <f>AA19+AB19</f>
        <v>23398</v>
      </c>
      <c r="AB20" s="43"/>
      <c r="AC20" s="23">
        <f>Q20+S20+U20+W20+Y20</f>
        <v>23398</v>
      </c>
      <c r="AE20" s="5" t="s">
        <v>0</v>
      </c>
      <c r="AF20" s="44">
        <f>IFERROR(B20/Q20,"N.A.")</f>
        <v>4933.1283219438119</v>
      </c>
      <c r="AG20" s="45"/>
      <c r="AH20" s="44">
        <f>IFERROR(D20/S20,"N.A.")</f>
        <v>7493.3823529411766</v>
      </c>
      <c r="AI20" s="45"/>
      <c r="AJ20" s="44">
        <f>IFERROR(F20/U20,"N.A.")</f>
        <v>3353.3116178067316</v>
      </c>
      <c r="AK20" s="45"/>
      <c r="AL20" s="44">
        <f>IFERROR(H20/W20,"N.A.")</f>
        <v>3311.2346799818424</v>
      </c>
      <c r="AM20" s="45"/>
      <c r="AN20" s="44">
        <f>IFERROR(J20/Y20,"N.A.")</f>
        <v>0</v>
      </c>
      <c r="AO20" s="45"/>
      <c r="AP20" s="44">
        <f>IFERROR(L20/AA20,"N.A.")</f>
        <v>4280.8680229079409</v>
      </c>
      <c r="AQ20" s="45"/>
      <c r="AR20" s="16">
        <f>IFERROR(N20/AC20, "N.A.")</f>
        <v>4280.8680229079409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8310609.9999999991</v>
      </c>
      <c r="C27" s="2"/>
      <c r="D27" s="2">
        <v>1470600</v>
      </c>
      <c r="E27" s="2"/>
      <c r="F27" s="2">
        <v>3106750</v>
      </c>
      <c r="G27" s="2"/>
      <c r="H27" s="2">
        <v>6923000.0000000009</v>
      </c>
      <c r="I27" s="2"/>
      <c r="J27" s="2"/>
      <c r="K27" s="2"/>
      <c r="L27" s="1">
        <f>B27+D27+F27+H27+J27</f>
        <v>19810960</v>
      </c>
      <c r="M27" s="13">
        <f>C27+E27+G27+I27+K27</f>
        <v>0</v>
      </c>
      <c r="N27" s="14">
        <f>L27+M27</f>
        <v>19810960</v>
      </c>
      <c r="P27" s="3" t="s">
        <v>12</v>
      </c>
      <c r="Q27" s="2">
        <v>1038</v>
      </c>
      <c r="R27" s="2">
        <v>0</v>
      </c>
      <c r="S27" s="2">
        <v>171</v>
      </c>
      <c r="T27" s="2">
        <v>0</v>
      </c>
      <c r="U27" s="2">
        <v>460</v>
      </c>
      <c r="V27" s="2">
        <v>0</v>
      </c>
      <c r="W27" s="2">
        <v>1306</v>
      </c>
      <c r="X27" s="2">
        <v>0</v>
      </c>
      <c r="Y27" s="2">
        <v>0</v>
      </c>
      <c r="Z27" s="2">
        <v>0</v>
      </c>
      <c r="AA27" s="1">
        <f t="shared" ref="AA27" si="15">Q27+S27+U27+W27+Y27</f>
        <v>2975</v>
      </c>
      <c r="AB27" s="13">
        <f t="shared" ref="AB27" si="16">R27+T27+V27+X27+Z27</f>
        <v>0</v>
      </c>
      <c r="AC27" s="14">
        <f>AA27+AB27</f>
        <v>2975</v>
      </c>
      <c r="AE27" s="3" t="s">
        <v>12</v>
      </c>
      <c r="AF27" s="2">
        <f>IFERROR(B27/Q27, "N.A.")</f>
        <v>8006.3680154142576</v>
      </c>
      <c r="AG27" s="2" t="str">
        <f t="shared" ref="AG27:AR31" si="17">IFERROR(C27/R27, "N.A.")</f>
        <v>N.A.</v>
      </c>
      <c r="AH27" s="2">
        <f t="shared" si="17"/>
        <v>8600</v>
      </c>
      <c r="AI27" s="2" t="str">
        <f t="shared" si="17"/>
        <v>N.A.</v>
      </c>
      <c r="AJ27" s="2">
        <f t="shared" si="17"/>
        <v>6753.804347826087</v>
      </c>
      <c r="AK27" s="2" t="str">
        <f t="shared" si="17"/>
        <v>N.A.</v>
      </c>
      <c r="AL27" s="2">
        <f t="shared" si="17"/>
        <v>5300.9188361408887</v>
      </c>
      <c r="AM27" s="2" t="str">
        <f t="shared" si="17"/>
        <v>N.A.</v>
      </c>
      <c r="AN27" s="2" t="str">
        <f t="shared" si="17"/>
        <v>N.A.</v>
      </c>
      <c r="AO27" s="2" t="str">
        <f t="shared" si="17"/>
        <v>N.A.</v>
      </c>
      <c r="AP27" s="15">
        <f t="shared" si="17"/>
        <v>6659.1462184873953</v>
      </c>
      <c r="AQ27" s="13" t="str">
        <f t="shared" si="17"/>
        <v>N.A.</v>
      </c>
      <c r="AR27" s="14">
        <f t="shared" si="17"/>
        <v>6659.1462184873953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8">B28+D28+F28+H28+J28</f>
        <v>0</v>
      </c>
      <c r="M28" s="13">
        <f t="shared" si="18"/>
        <v>0</v>
      </c>
      <c r="N28" s="14">
        <f t="shared" ref="N28:N30" si="19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20">Q28+S28+U28+W28+Y28</f>
        <v>0</v>
      </c>
      <c r="AB28" s="13">
        <f t="shared" ref="AB28:AB30" si="21">R28+T28+V28+X28+Z28</f>
        <v>0</v>
      </c>
      <c r="AC28" s="14">
        <f t="shared" ref="AC28:AC30" si="22">AA28+AB28</f>
        <v>0</v>
      </c>
      <c r="AE28" s="3" t="s">
        <v>13</v>
      </c>
      <c r="AF28" s="2" t="str">
        <f t="shared" ref="AF28:AF31" si="23">IFERROR(B28/Q28, "N.A.")</f>
        <v>N.A.</v>
      </c>
      <c r="AG28" s="2" t="str">
        <f t="shared" si="17"/>
        <v>N.A.</v>
      </c>
      <c r="AH28" s="2" t="str">
        <f t="shared" si="17"/>
        <v>N.A.</v>
      </c>
      <c r="AI28" s="2" t="str">
        <f t="shared" si="17"/>
        <v>N.A.</v>
      </c>
      <c r="AJ28" s="2" t="str">
        <f t="shared" si="17"/>
        <v>N.A.</v>
      </c>
      <c r="AK28" s="2" t="str">
        <f t="shared" si="17"/>
        <v>N.A.</v>
      </c>
      <c r="AL28" s="2" t="str">
        <f t="shared" si="17"/>
        <v>N.A.</v>
      </c>
      <c r="AM28" s="2" t="str">
        <f t="shared" si="17"/>
        <v>N.A.</v>
      </c>
      <c r="AN28" s="2" t="str">
        <f t="shared" si="17"/>
        <v>N.A.</v>
      </c>
      <c r="AO28" s="2" t="str">
        <f t="shared" si="17"/>
        <v>N.A.</v>
      </c>
      <c r="AP28" s="15" t="str">
        <f t="shared" si="17"/>
        <v>N.A.</v>
      </c>
      <c r="AQ28" s="13" t="str">
        <f t="shared" si="17"/>
        <v>N.A.</v>
      </c>
      <c r="AR28" s="14" t="str">
        <f t="shared" si="17"/>
        <v>N.A.</v>
      </c>
    </row>
    <row r="29" spans="1:44" ht="15" customHeight="1" thickBot="1" x14ac:dyDescent="0.3">
      <c r="A29" s="3" t="s">
        <v>14</v>
      </c>
      <c r="B29" s="2">
        <v>13298599.999999998</v>
      </c>
      <c r="C29" s="2">
        <v>14396200</v>
      </c>
      <c r="D29" s="2">
        <v>2205900</v>
      </c>
      <c r="E29" s="2"/>
      <c r="F29" s="2"/>
      <c r="G29" s="2">
        <v>0</v>
      </c>
      <c r="H29" s="2"/>
      <c r="I29" s="2">
        <v>8947440</v>
      </c>
      <c r="J29" s="2"/>
      <c r="K29" s="2"/>
      <c r="L29" s="1">
        <f t="shared" si="18"/>
        <v>15504499.999999998</v>
      </c>
      <c r="M29" s="13">
        <f t="shared" si="18"/>
        <v>23343640</v>
      </c>
      <c r="N29" s="14">
        <f t="shared" si="19"/>
        <v>38848140</v>
      </c>
      <c r="P29" s="3" t="s">
        <v>14</v>
      </c>
      <c r="Q29" s="2">
        <v>2845</v>
      </c>
      <c r="R29" s="2">
        <v>2889</v>
      </c>
      <c r="S29" s="2">
        <v>342</v>
      </c>
      <c r="T29" s="2">
        <v>0</v>
      </c>
      <c r="U29" s="2">
        <v>0</v>
      </c>
      <c r="V29" s="2">
        <v>557</v>
      </c>
      <c r="W29" s="2">
        <v>0</v>
      </c>
      <c r="X29" s="2">
        <v>289</v>
      </c>
      <c r="Y29" s="2">
        <v>0</v>
      </c>
      <c r="Z29" s="2">
        <v>0</v>
      </c>
      <c r="AA29" s="1">
        <f t="shared" si="20"/>
        <v>3187</v>
      </c>
      <c r="AB29" s="13">
        <f t="shared" si="21"/>
        <v>3735</v>
      </c>
      <c r="AC29" s="14">
        <f t="shared" si="22"/>
        <v>6922</v>
      </c>
      <c r="AE29" s="3" t="s">
        <v>14</v>
      </c>
      <c r="AF29" s="2">
        <f t="shared" si="23"/>
        <v>4674.3760984182773</v>
      </c>
      <c r="AG29" s="2">
        <f t="shared" si="17"/>
        <v>4983.1083419868464</v>
      </c>
      <c r="AH29" s="2">
        <f t="shared" si="17"/>
        <v>6450</v>
      </c>
      <c r="AI29" s="2" t="str">
        <f t="shared" si="17"/>
        <v>N.A.</v>
      </c>
      <c r="AJ29" s="2" t="str">
        <f t="shared" si="17"/>
        <v>N.A.</v>
      </c>
      <c r="AK29" s="2">
        <f t="shared" si="17"/>
        <v>0</v>
      </c>
      <c r="AL29" s="2" t="str">
        <f t="shared" si="17"/>
        <v>N.A.</v>
      </c>
      <c r="AM29" s="2">
        <f t="shared" si="17"/>
        <v>30960</v>
      </c>
      <c r="AN29" s="2" t="str">
        <f t="shared" si="17"/>
        <v>N.A.</v>
      </c>
      <c r="AO29" s="2" t="str">
        <f t="shared" si="17"/>
        <v>N.A.</v>
      </c>
      <c r="AP29" s="15">
        <f t="shared" si="17"/>
        <v>4864.9199874490114</v>
      </c>
      <c r="AQ29" s="13">
        <f t="shared" si="17"/>
        <v>6249.9705488621148</v>
      </c>
      <c r="AR29" s="14">
        <f t="shared" si="17"/>
        <v>5612.2710199364346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>
        <v>1206000</v>
      </c>
      <c r="H30" s="2">
        <v>3394755.9999999995</v>
      </c>
      <c r="I30" s="2"/>
      <c r="J30" s="2">
        <v>0</v>
      </c>
      <c r="K30" s="2"/>
      <c r="L30" s="1">
        <f t="shared" si="18"/>
        <v>3394755.9999999995</v>
      </c>
      <c r="M30" s="13">
        <f t="shared" si="18"/>
        <v>1206000</v>
      </c>
      <c r="N30" s="14">
        <f t="shared" si="19"/>
        <v>4600756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536</v>
      </c>
      <c r="W30" s="2">
        <v>3216</v>
      </c>
      <c r="X30" s="2">
        <v>0</v>
      </c>
      <c r="Y30" s="2">
        <v>268</v>
      </c>
      <c r="Z30" s="2">
        <v>0</v>
      </c>
      <c r="AA30" s="1">
        <f t="shared" si="20"/>
        <v>3484</v>
      </c>
      <c r="AB30" s="13">
        <f t="shared" si="21"/>
        <v>536</v>
      </c>
      <c r="AC30" s="21">
        <f t="shared" si="22"/>
        <v>4020</v>
      </c>
      <c r="AE30" s="3" t="s">
        <v>15</v>
      </c>
      <c r="AF30" s="2" t="str">
        <f t="shared" si="23"/>
        <v>N.A.</v>
      </c>
      <c r="AG30" s="2" t="str">
        <f t="shared" si="17"/>
        <v>N.A.</v>
      </c>
      <c r="AH30" s="2" t="str">
        <f t="shared" si="17"/>
        <v>N.A.</v>
      </c>
      <c r="AI30" s="2" t="str">
        <f t="shared" si="17"/>
        <v>N.A.</v>
      </c>
      <c r="AJ30" s="2" t="str">
        <f t="shared" si="17"/>
        <v>N.A.</v>
      </c>
      <c r="AK30" s="2">
        <f t="shared" si="17"/>
        <v>2250</v>
      </c>
      <c r="AL30" s="2">
        <f t="shared" si="17"/>
        <v>1055.5833333333333</v>
      </c>
      <c r="AM30" s="2" t="str">
        <f t="shared" si="17"/>
        <v>N.A.</v>
      </c>
      <c r="AN30" s="2">
        <f t="shared" si="17"/>
        <v>0</v>
      </c>
      <c r="AO30" s="2" t="str">
        <f t="shared" si="17"/>
        <v>N.A.</v>
      </c>
      <c r="AP30" s="15">
        <f t="shared" si="17"/>
        <v>974.38461538461524</v>
      </c>
      <c r="AQ30" s="13">
        <f t="shared" si="17"/>
        <v>2250</v>
      </c>
      <c r="AR30" s="14">
        <f t="shared" si="17"/>
        <v>1144.4666666666667</v>
      </c>
    </row>
    <row r="31" spans="1:44" ht="15" customHeight="1" thickBot="1" x14ac:dyDescent="0.3">
      <c r="A31" s="4" t="s">
        <v>16</v>
      </c>
      <c r="B31" s="2">
        <v>21609210.000000004</v>
      </c>
      <c r="C31" s="2">
        <v>14396200</v>
      </c>
      <c r="D31" s="2">
        <v>3676500</v>
      </c>
      <c r="E31" s="2"/>
      <c r="F31" s="2">
        <v>3106750</v>
      </c>
      <c r="G31" s="2">
        <v>1206000.0000000002</v>
      </c>
      <c r="H31" s="2">
        <v>10317756</v>
      </c>
      <c r="I31" s="2">
        <v>8947440</v>
      </c>
      <c r="J31" s="2">
        <v>0</v>
      </c>
      <c r="K31" s="2"/>
      <c r="L31" s="1">
        <f t="shared" ref="L31" si="24">B31+D31+F31+H31+J31</f>
        <v>38710216</v>
      </c>
      <c r="M31" s="13">
        <f t="shared" ref="M31" si="25">C31+E31+G31+I31+K31</f>
        <v>24549640</v>
      </c>
      <c r="N31" s="21">
        <f t="shared" ref="N31" si="26">L31+M31</f>
        <v>63259856</v>
      </c>
      <c r="P31" s="4" t="s">
        <v>16</v>
      </c>
      <c r="Q31" s="2">
        <v>3883</v>
      </c>
      <c r="R31" s="2">
        <v>2889</v>
      </c>
      <c r="S31" s="2">
        <v>513</v>
      </c>
      <c r="T31" s="2">
        <v>0</v>
      </c>
      <c r="U31" s="2">
        <v>460</v>
      </c>
      <c r="V31" s="2">
        <v>1093</v>
      </c>
      <c r="W31" s="2">
        <v>4522</v>
      </c>
      <c r="X31" s="2">
        <v>289</v>
      </c>
      <c r="Y31" s="2">
        <v>268</v>
      </c>
      <c r="Z31" s="2">
        <v>0</v>
      </c>
      <c r="AA31" s="1">
        <f t="shared" ref="AA31" si="27">Q31+S31+U31+W31+Y31</f>
        <v>9646</v>
      </c>
      <c r="AB31" s="13">
        <f t="shared" ref="AB31" si="28">R31+T31+V31+X31+Z31</f>
        <v>4271</v>
      </c>
      <c r="AC31" s="14">
        <f t="shared" ref="AC31" si="29">AA31+AB31</f>
        <v>13917</v>
      </c>
      <c r="AE31" s="4" t="s">
        <v>16</v>
      </c>
      <c r="AF31" s="2">
        <f t="shared" si="23"/>
        <v>5565.081122843163</v>
      </c>
      <c r="AG31" s="2">
        <f t="shared" si="17"/>
        <v>4983.1083419868464</v>
      </c>
      <c r="AH31" s="2">
        <f t="shared" si="17"/>
        <v>7166.666666666667</v>
      </c>
      <c r="AI31" s="2" t="str">
        <f t="shared" si="17"/>
        <v>N.A.</v>
      </c>
      <c r="AJ31" s="2">
        <f t="shared" si="17"/>
        <v>6753.804347826087</v>
      </c>
      <c r="AK31" s="2">
        <f t="shared" si="17"/>
        <v>1103.3851784080514</v>
      </c>
      <c r="AL31" s="2">
        <f t="shared" si="17"/>
        <v>2281.6797877045556</v>
      </c>
      <c r="AM31" s="2">
        <f t="shared" si="17"/>
        <v>30960</v>
      </c>
      <c r="AN31" s="2">
        <f t="shared" si="17"/>
        <v>0</v>
      </c>
      <c r="AO31" s="2" t="str">
        <f t="shared" si="17"/>
        <v>N.A.</v>
      </c>
      <c r="AP31" s="15">
        <f t="shared" ref="AP31" si="30">IFERROR(L31/AA31, "N.A.")</f>
        <v>4013.0848019904624</v>
      </c>
      <c r="AQ31" s="13">
        <f t="shared" ref="AQ31" si="31">IFERROR(M31/AB31, "N.A.")</f>
        <v>5747.9840786701006</v>
      </c>
      <c r="AR31" s="14">
        <f t="shared" ref="AR31" si="32">IFERROR(N31/AC31, "N.A.")</f>
        <v>4545.5095207300428</v>
      </c>
    </row>
    <row r="32" spans="1:44" ht="15" customHeight="1" thickBot="1" x14ac:dyDescent="0.3">
      <c r="A32" s="5" t="s">
        <v>0</v>
      </c>
      <c r="B32" s="42">
        <f>B31+C31</f>
        <v>36005410</v>
      </c>
      <c r="C32" s="43"/>
      <c r="D32" s="42">
        <f>D31+E31</f>
        <v>3676500</v>
      </c>
      <c r="E32" s="43"/>
      <c r="F32" s="42">
        <f>F31+G31</f>
        <v>4312750</v>
      </c>
      <c r="G32" s="43"/>
      <c r="H32" s="42">
        <f>H31+I31</f>
        <v>19265196</v>
      </c>
      <c r="I32" s="43"/>
      <c r="J32" s="42">
        <f>J31+K31</f>
        <v>0</v>
      </c>
      <c r="K32" s="43"/>
      <c r="L32" s="42">
        <f>L31+M31</f>
        <v>63259856</v>
      </c>
      <c r="M32" s="46"/>
      <c r="N32" s="22">
        <f>B32+D32+F32+H32+J32</f>
        <v>63259856</v>
      </c>
      <c r="P32" s="5" t="s">
        <v>0</v>
      </c>
      <c r="Q32" s="42">
        <f>Q31+R31</f>
        <v>6772</v>
      </c>
      <c r="R32" s="43"/>
      <c r="S32" s="42">
        <f>S31+T31</f>
        <v>513</v>
      </c>
      <c r="T32" s="43"/>
      <c r="U32" s="42">
        <f>U31+V31</f>
        <v>1553</v>
      </c>
      <c r="V32" s="43"/>
      <c r="W32" s="42">
        <f>W31+X31</f>
        <v>4811</v>
      </c>
      <c r="X32" s="43"/>
      <c r="Y32" s="42">
        <f>Y31+Z31</f>
        <v>268</v>
      </c>
      <c r="Z32" s="43"/>
      <c r="AA32" s="42">
        <f>AA31+AB31</f>
        <v>13917</v>
      </c>
      <c r="AB32" s="43"/>
      <c r="AC32" s="23">
        <f>Q32+S32+U32+W32+Y32</f>
        <v>13917</v>
      </c>
      <c r="AE32" s="5" t="s">
        <v>0</v>
      </c>
      <c r="AF32" s="44">
        <f>IFERROR(B32/Q32,"N.A.")</f>
        <v>5316.8059657412878</v>
      </c>
      <c r="AG32" s="45"/>
      <c r="AH32" s="44">
        <f>IFERROR(D32/S32,"N.A.")</f>
        <v>7166.666666666667</v>
      </c>
      <c r="AI32" s="45"/>
      <c r="AJ32" s="44">
        <f>IFERROR(F32/U32,"N.A.")</f>
        <v>2777.0444301352222</v>
      </c>
      <c r="AK32" s="45"/>
      <c r="AL32" s="44">
        <f>IFERROR(H32/W32,"N.A.")</f>
        <v>4004.4057368530453</v>
      </c>
      <c r="AM32" s="45"/>
      <c r="AN32" s="44">
        <f>IFERROR(J32/Y32,"N.A.")</f>
        <v>0</v>
      </c>
      <c r="AO32" s="45"/>
      <c r="AP32" s="44">
        <f>IFERROR(L32/AA32,"N.A.")</f>
        <v>4545.5095207300428</v>
      </c>
      <c r="AQ32" s="45"/>
      <c r="AR32" s="16">
        <f>IFERROR(N32/AC32, "N.A.")</f>
        <v>4545.5095207300428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1728600</v>
      </c>
      <c r="C39" s="2"/>
      <c r="D39" s="2"/>
      <c r="E39" s="2"/>
      <c r="F39" s="2">
        <v>1864050</v>
      </c>
      <c r="G39" s="2"/>
      <c r="H39" s="2">
        <v>2618754.0000000005</v>
      </c>
      <c r="I39" s="2"/>
      <c r="J39" s="2"/>
      <c r="K39" s="2"/>
      <c r="L39" s="1">
        <f>B39+D39+F39+H39+J39</f>
        <v>6211404</v>
      </c>
      <c r="M39" s="13">
        <f>C39+E39+G39+I39+K39</f>
        <v>0</v>
      </c>
      <c r="N39" s="14">
        <f>L39+M39</f>
        <v>6211404</v>
      </c>
      <c r="P39" s="3" t="s">
        <v>12</v>
      </c>
      <c r="Q39" s="2">
        <v>268</v>
      </c>
      <c r="R39" s="2">
        <v>0</v>
      </c>
      <c r="S39" s="2">
        <v>0</v>
      </c>
      <c r="T39" s="2">
        <v>0</v>
      </c>
      <c r="U39" s="2">
        <v>289</v>
      </c>
      <c r="V39" s="2">
        <v>0</v>
      </c>
      <c r="W39" s="2">
        <v>1627</v>
      </c>
      <c r="X39" s="2">
        <v>0</v>
      </c>
      <c r="Y39" s="2">
        <v>0</v>
      </c>
      <c r="Z39" s="2">
        <v>0</v>
      </c>
      <c r="AA39" s="1">
        <f>Q39+S39+U39+W39+Y39</f>
        <v>2184</v>
      </c>
      <c r="AB39" s="13">
        <f>R39+T39+V39+X39+Z39</f>
        <v>0</v>
      </c>
      <c r="AC39" s="14">
        <f>AA39+AB39</f>
        <v>2184</v>
      </c>
      <c r="AE39" s="3" t="s">
        <v>12</v>
      </c>
      <c r="AF39" s="2">
        <f>IFERROR(B39/Q39, "N.A.")</f>
        <v>6450</v>
      </c>
      <c r="AG39" s="2" t="str">
        <f t="shared" ref="AG39:AR43" si="33">IFERROR(C39/R39, "N.A.")</f>
        <v>N.A.</v>
      </c>
      <c r="AH39" s="2" t="str">
        <f t="shared" si="33"/>
        <v>N.A.</v>
      </c>
      <c r="AI39" s="2" t="str">
        <f t="shared" si="33"/>
        <v>N.A.</v>
      </c>
      <c r="AJ39" s="2">
        <f t="shared" si="33"/>
        <v>6450</v>
      </c>
      <c r="AK39" s="2" t="str">
        <f t="shared" si="33"/>
        <v>N.A.</v>
      </c>
      <c r="AL39" s="2">
        <f t="shared" si="33"/>
        <v>1609.5599262446224</v>
      </c>
      <c r="AM39" s="2" t="str">
        <f t="shared" si="33"/>
        <v>N.A.</v>
      </c>
      <c r="AN39" s="2" t="str">
        <f t="shared" si="33"/>
        <v>N.A.</v>
      </c>
      <c r="AO39" s="2" t="str">
        <f t="shared" si="33"/>
        <v>N.A.</v>
      </c>
      <c r="AP39" s="15">
        <f t="shared" si="33"/>
        <v>2844.0494505494507</v>
      </c>
      <c r="AQ39" s="13" t="str">
        <f t="shared" si="33"/>
        <v>N.A.</v>
      </c>
      <c r="AR39" s="14">
        <f t="shared" si="33"/>
        <v>2844.0494505494507</v>
      </c>
    </row>
    <row r="40" spans="1:44" ht="15" customHeight="1" thickBot="1" x14ac:dyDescent="0.3">
      <c r="A40" s="3" t="s">
        <v>13</v>
      </c>
      <c r="B40" s="2">
        <v>6972235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4">B40+D40+F40+H40+J40</f>
        <v>6972235</v>
      </c>
      <c r="M40" s="13">
        <f t="shared" si="34"/>
        <v>0</v>
      </c>
      <c r="N40" s="14">
        <f t="shared" ref="N40:N42" si="35">L40+M40</f>
        <v>6972235</v>
      </c>
      <c r="P40" s="3" t="s">
        <v>13</v>
      </c>
      <c r="Q40" s="2">
        <v>1551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6">Q40+S40+U40+W40+Y40</f>
        <v>1551</v>
      </c>
      <c r="AB40" s="13">
        <f t="shared" si="36"/>
        <v>0</v>
      </c>
      <c r="AC40" s="14">
        <f t="shared" ref="AC40:AC42" si="37">AA40+AB40</f>
        <v>1551</v>
      </c>
      <c r="AE40" s="3" t="s">
        <v>13</v>
      </c>
      <c r="AF40" s="2">
        <f t="shared" ref="AF40:AF43" si="38">IFERROR(B40/Q40, "N.A.")</f>
        <v>4495.315925209542</v>
      </c>
      <c r="AG40" s="2" t="str">
        <f t="shared" si="33"/>
        <v>N.A.</v>
      </c>
      <c r="AH40" s="2" t="str">
        <f t="shared" si="33"/>
        <v>N.A.</v>
      </c>
      <c r="AI40" s="2" t="str">
        <f t="shared" si="33"/>
        <v>N.A.</v>
      </c>
      <c r="AJ40" s="2" t="str">
        <f t="shared" si="33"/>
        <v>N.A.</v>
      </c>
      <c r="AK40" s="2" t="str">
        <f t="shared" si="33"/>
        <v>N.A.</v>
      </c>
      <c r="AL40" s="2" t="str">
        <f t="shared" si="33"/>
        <v>N.A.</v>
      </c>
      <c r="AM40" s="2" t="str">
        <f t="shared" si="33"/>
        <v>N.A.</v>
      </c>
      <c r="AN40" s="2" t="str">
        <f t="shared" si="33"/>
        <v>N.A.</v>
      </c>
      <c r="AO40" s="2" t="str">
        <f t="shared" si="33"/>
        <v>N.A.</v>
      </c>
      <c r="AP40" s="15">
        <f t="shared" si="33"/>
        <v>4495.315925209542</v>
      </c>
      <c r="AQ40" s="13" t="str">
        <f t="shared" si="33"/>
        <v>N.A.</v>
      </c>
      <c r="AR40" s="14">
        <f t="shared" si="33"/>
        <v>4495.315925209542</v>
      </c>
    </row>
    <row r="41" spans="1:44" ht="15" customHeight="1" thickBot="1" x14ac:dyDescent="0.3">
      <c r="A41" s="3" t="s">
        <v>14</v>
      </c>
      <c r="B41" s="2">
        <v>15657324.999999998</v>
      </c>
      <c r="C41" s="2">
        <v>4605729.9999999991</v>
      </c>
      <c r="D41" s="2">
        <v>3457200</v>
      </c>
      <c r="E41" s="2"/>
      <c r="F41" s="2"/>
      <c r="G41" s="2"/>
      <c r="H41" s="2"/>
      <c r="I41" s="2">
        <v>0</v>
      </c>
      <c r="J41" s="2">
        <v>0</v>
      </c>
      <c r="K41" s="2"/>
      <c r="L41" s="1">
        <f t="shared" si="34"/>
        <v>19114525</v>
      </c>
      <c r="M41" s="13">
        <f t="shared" si="34"/>
        <v>4605729.9999999991</v>
      </c>
      <c r="N41" s="14">
        <f t="shared" si="35"/>
        <v>23720255</v>
      </c>
      <c r="P41" s="3" t="s">
        <v>14</v>
      </c>
      <c r="Q41" s="2">
        <v>2633</v>
      </c>
      <c r="R41" s="2">
        <v>1946</v>
      </c>
      <c r="S41" s="2">
        <v>439</v>
      </c>
      <c r="T41" s="2">
        <v>0</v>
      </c>
      <c r="U41" s="2">
        <v>0</v>
      </c>
      <c r="V41" s="2">
        <v>0</v>
      </c>
      <c r="W41" s="2">
        <v>0</v>
      </c>
      <c r="X41" s="2">
        <v>171</v>
      </c>
      <c r="Y41" s="2">
        <v>289</v>
      </c>
      <c r="Z41" s="2">
        <v>0</v>
      </c>
      <c r="AA41" s="1">
        <f t="shared" si="36"/>
        <v>3361</v>
      </c>
      <c r="AB41" s="13">
        <f t="shared" si="36"/>
        <v>2117</v>
      </c>
      <c r="AC41" s="14">
        <f t="shared" si="37"/>
        <v>5478</v>
      </c>
      <c r="AE41" s="3" t="s">
        <v>14</v>
      </c>
      <c r="AF41" s="2">
        <f t="shared" si="38"/>
        <v>5946.5723509304971</v>
      </c>
      <c r="AG41" s="2">
        <f t="shared" si="33"/>
        <v>2366.7677286742032</v>
      </c>
      <c r="AH41" s="2">
        <f t="shared" si="33"/>
        <v>7875.1708428246011</v>
      </c>
      <c r="AI41" s="2" t="str">
        <f t="shared" si="33"/>
        <v>N.A.</v>
      </c>
      <c r="AJ41" s="2" t="str">
        <f t="shared" si="33"/>
        <v>N.A.</v>
      </c>
      <c r="AK41" s="2" t="str">
        <f t="shared" si="33"/>
        <v>N.A.</v>
      </c>
      <c r="AL41" s="2" t="str">
        <f t="shared" si="33"/>
        <v>N.A.</v>
      </c>
      <c r="AM41" s="2">
        <f t="shared" si="33"/>
        <v>0</v>
      </c>
      <c r="AN41" s="2">
        <f t="shared" si="33"/>
        <v>0</v>
      </c>
      <c r="AO41" s="2" t="str">
        <f t="shared" si="33"/>
        <v>N.A.</v>
      </c>
      <c r="AP41" s="15">
        <f t="shared" si="33"/>
        <v>5687.1541207973814</v>
      </c>
      <c r="AQ41" s="13">
        <f t="shared" si="33"/>
        <v>2175.5928200283415</v>
      </c>
      <c r="AR41" s="14">
        <f t="shared" si="33"/>
        <v>4330.0940124132894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34"/>
        <v>0</v>
      </c>
      <c r="M42" s="13">
        <f t="shared" si="34"/>
        <v>0</v>
      </c>
      <c r="N42" s="14">
        <f t="shared" si="35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268</v>
      </c>
      <c r="Z42" s="2">
        <v>0</v>
      </c>
      <c r="AA42" s="1">
        <f t="shared" si="36"/>
        <v>268</v>
      </c>
      <c r="AB42" s="13">
        <f t="shared" si="36"/>
        <v>0</v>
      </c>
      <c r="AC42" s="14">
        <f t="shared" si="37"/>
        <v>268</v>
      </c>
      <c r="AE42" s="3" t="s">
        <v>15</v>
      </c>
      <c r="AF42" s="2" t="str">
        <f t="shared" si="38"/>
        <v>N.A.</v>
      </c>
      <c r="AG42" s="2" t="str">
        <f t="shared" si="33"/>
        <v>N.A.</v>
      </c>
      <c r="AH42" s="2" t="str">
        <f t="shared" si="33"/>
        <v>N.A.</v>
      </c>
      <c r="AI42" s="2" t="str">
        <f t="shared" si="33"/>
        <v>N.A.</v>
      </c>
      <c r="AJ42" s="2" t="str">
        <f t="shared" si="33"/>
        <v>N.A.</v>
      </c>
      <c r="AK42" s="2" t="str">
        <f t="shared" si="33"/>
        <v>N.A.</v>
      </c>
      <c r="AL42" s="2" t="str">
        <f t="shared" si="33"/>
        <v>N.A.</v>
      </c>
      <c r="AM42" s="2" t="str">
        <f t="shared" si="33"/>
        <v>N.A.</v>
      </c>
      <c r="AN42" s="2">
        <f t="shared" si="33"/>
        <v>0</v>
      </c>
      <c r="AO42" s="2" t="str">
        <f t="shared" si="33"/>
        <v>N.A.</v>
      </c>
      <c r="AP42" s="15">
        <f t="shared" si="33"/>
        <v>0</v>
      </c>
      <c r="AQ42" s="13" t="str">
        <f t="shared" si="33"/>
        <v>N.A.</v>
      </c>
      <c r="AR42" s="14">
        <f t="shared" si="33"/>
        <v>0</v>
      </c>
    </row>
    <row r="43" spans="1:44" ht="15" customHeight="1" thickBot="1" x14ac:dyDescent="0.3">
      <c r="A43" s="4" t="s">
        <v>16</v>
      </c>
      <c r="B43" s="2">
        <v>24358160</v>
      </c>
      <c r="C43" s="2">
        <v>4605729.9999999991</v>
      </c>
      <c r="D43" s="2">
        <v>3457200</v>
      </c>
      <c r="E43" s="2"/>
      <c r="F43" s="2">
        <v>1864050</v>
      </c>
      <c r="G43" s="2"/>
      <c r="H43" s="2">
        <v>2618754.0000000005</v>
      </c>
      <c r="I43" s="2">
        <v>0</v>
      </c>
      <c r="J43" s="2">
        <v>0</v>
      </c>
      <c r="K43" s="2"/>
      <c r="L43" s="1">
        <f t="shared" ref="L43" si="39">B43+D43+F43+H43+J43</f>
        <v>32298164</v>
      </c>
      <c r="M43" s="13">
        <f t="shared" ref="M43" si="40">C43+E43+G43+I43+K43</f>
        <v>4605729.9999999991</v>
      </c>
      <c r="N43" s="21">
        <f t="shared" ref="N43" si="41">L43+M43</f>
        <v>36903894</v>
      </c>
      <c r="P43" s="4" t="s">
        <v>16</v>
      </c>
      <c r="Q43" s="2">
        <v>4452</v>
      </c>
      <c r="R43" s="2">
        <v>1946</v>
      </c>
      <c r="S43" s="2">
        <v>439</v>
      </c>
      <c r="T43" s="2">
        <v>0</v>
      </c>
      <c r="U43" s="2">
        <v>289</v>
      </c>
      <c r="V43" s="2">
        <v>0</v>
      </c>
      <c r="W43" s="2">
        <v>1627</v>
      </c>
      <c r="X43" s="2">
        <v>171</v>
      </c>
      <c r="Y43" s="2">
        <v>557</v>
      </c>
      <c r="Z43" s="2">
        <v>0</v>
      </c>
      <c r="AA43" s="1">
        <f t="shared" ref="AA43" si="42">Q43+S43+U43+W43+Y43</f>
        <v>7364</v>
      </c>
      <c r="AB43" s="13">
        <f t="shared" ref="AB43" si="43">R43+T43+V43+X43+Z43</f>
        <v>2117</v>
      </c>
      <c r="AC43" s="21">
        <f t="shared" ref="AC43" si="44">AA43+AB43</f>
        <v>9481</v>
      </c>
      <c r="AE43" s="4" t="s">
        <v>16</v>
      </c>
      <c r="AF43" s="2">
        <f t="shared" si="38"/>
        <v>5471.2848158131173</v>
      </c>
      <c r="AG43" s="2">
        <f t="shared" si="33"/>
        <v>2366.7677286742032</v>
      </c>
      <c r="AH43" s="2">
        <f t="shared" si="33"/>
        <v>7875.1708428246011</v>
      </c>
      <c r="AI43" s="2" t="str">
        <f t="shared" si="33"/>
        <v>N.A.</v>
      </c>
      <c r="AJ43" s="2">
        <f t="shared" si="33"/>
        <v>6450</v>
      </c>
      <c r="AK43" s="2" t="str">
        <f t="shared" si="33"/>
        <v>N.A.</v>
      </c>
      <c r="AL43" s="2">
        <f t="shared" si="33"/>
        <v>1609.5599262446224</v>
      </c>
      <c r="AM43" s="2">
        <f t="shared" si="33"/>
        <v>0</v>
      </c>
      <c r="AN43" s="2">
        <f t="shared" si="33"/>
        <v>0</v>
      </c>
      <c r="AO43" s="2" t="str">
        <f t="shared" si="33"/>
        <v>N.A.</v>
      </c>
      <c r="AP43" s="15">
        <f t="shared" ref="AP43" si="45">IFERROR(L43/AA43, "N.A.")</f>
        <v>4385.9538294405211</v>
      </c>
      <c r="AQ43" s="13">
        <f t="shared" ref="AQ43" si="46">IFERROR(M43/AB43, "N.A.")</f>
        <v>2175.5928200283415</v>
      </c>
      <c r="AR43" s="14">
        <f t="shared" ref="AR43" si="47">IFERROR(N43/AC43, "N.A.")</f>
        <v>3892.4052315156628</v>
      </c>
    </row>
    <row r="44" spans="1:44" ht="15" customHeight="1" thickBot="1" x14ac:dyDescent="0.3">
      <c r="A44" s="5" t="s">
        <v>0</v>
      </c>
      <c r="B44" s="42">
        <f>B43+C43</f>
        <v>28963890</v>
      </c>
      <c r="C44" s="43"/>
      <c r="D44" s="42">
        <f>D43+E43</f>
        <v>3457200</v>
      </c>
      <c r="E44" s="43"/>
      <c r="F44" s="42">
        <f>F43+G43</f>
        <v>1864050</v>
      </c>
      <c r="G44" s="43"/>
      <c r="H44" s="42">
        <f>H43+I43</f>
        <v>2618754.0000000005</v>
      </c>
      <c r="I44" s="43"/>
      <c r="J44" s="42">
        <f>J43+K43</f>
        <v>0</v>
      </c>
      <c r="K44" s="43"/>
      <c r="L44" s="42">
        <f>L43+M43</f>
        <v>36903894</v>
      </c>
      <c r="M44" s="46"/>
      <c r="N44" s="22">
        <f>B44+D44+F44+H44+J44</f>
        <v>36903894</v>
      </c>
      <c r="P44" s="5" t="s">
        <v>0</v>
      </c>
      <c r="Q44" s="42">
        <f>Q43+R43</f>
        <v>6398</v>
      </c>
      <c r="R44" s="43"/>
      <c r="S44" s="42">
        <f>S43+T43</f>
        <v>439</v>
      </c>
      <c r="T44" s="43"/>
      <c r="U44" s="42">
        <f>U43+V43</f>
        <v>289</v>
      </c>
      <c r="V44" s="43"/>
      <c r="W44" s="42">
        <f>W43+X43</f>
        <v>1798</v>
      </c>
      <c r="X44" s="43"/>
      <c r="Y44" s="42">
        <f>Y43+Z43</f>
        <v>557</v>
      </c>
      <c r="Z44" s="43"/>
      <c r="AA44" s="42">
        <f>AA43+AB43</f>
        <v>9481</v>
      </c>
      <c r="AB44" s="46"/>
      <c r="AC44" s="22">
        <f>Q44+S44+U44+W44+Y44</f>
        <v>9481</v>
      </c>
      <c r="AE44" s="5" t="s">
        <v>0</v>
      </c>
      <c r="AF44" s="44">
        <f>IFERROR(B44/Q44,"N.A.")</f>
        <v>4527.0225070334482</v>
      </c>
      <c r="AG44" s="45"/>
      <c r="AH44" s="44">
        <f>IFERROR(D44/S44,"N.A.")</f>
        <v>7875.1708428246011</v>
      </c>
      <c r="AI44" s="45"/>
      <c r="AJ44" s="44">
        <f>IFERROR(F44/U44,"N.A.")</f>
        <v>6450</v>
      </c>
      <c r="AK44" s="45"/>
      <c r="AL44" s="44">
        <f>IFERROR(H44/W44,"N.A.")</f>
        <v>1456.4816462736376</v>
      </c>
      <c r="AM44" s="45"/>
      <c r="AN44" s="44">
        <f>IFERROR(J44/Y44,"N.A.")</f>
        <v>0</v>
      </c>
      <c r="AO44" s="45"/>
      <c r="AP44" s="44">
        <f>IFERROR(L44/AA44,"N.A.")</f>
        <v>3892.4052315156628</v>
      </c>
      <c r="AQ44" s="45"/>
      <c r="AR44" s="16">
        <f>IFERROR(N44/AC44, "N.A.")</f>
        <v>3892.4052315156628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21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21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42">
        <f>B19+C19</f>
        <v>0</v>
      </c>
      <c r="C20" s="43"/>
      <c r="D20" s="42">
        <f>D19+E19</f>
        <v>0</v>
      </c>
      <c r="E20" s="43"/>
      <c r="F20" s="42">
        <f>F19+G19</f>
        <v>0</v>
      </c>
      <c r="G20" s="43"/>
      <c r="H20" s="42">
        <f>H19+I19</f>
        <v>0</v>
      </c>
      <c r="I20" s="43"/>
      <c r="J20" s="42">
        <f>J19+K19</f>
        <v>0</v>
      </c>
      <c r="K20" s="43"/>
      <c r="L20" s="42">
        <f>L19+M19</f>
        <v>0</v>
      </c>
      <c r="M20" s="46"/>
      <c r="N20" s="22">
        <f>B20+D20+F20+H20+J20</f>
        <v>0</v>
      </c>
      <c r="P20" s="5" t="s">
        <v>0</v>
      </c>
      <c r="Q20" s="42">
        <f>Q19+R19</f>
        <v>0</v>
      </c>
      <c r="R20" s="43"/>
      <c r="S20" s="42">
        <f>S19+T19</f>
        <v>0</v>
      </c>
      <c r="T20" s="43"/>
      <c r="U20" s="42">
        <f>U19+V19</f>
        <v>0</v>
      </c>
      <c r="V20" s="43"/>
      <c r="W20" s="42">
        <f>W19+X19</f>
        <v>0</v>
      </c>
      <c r="X20" s="43"/>
      <c r="Y20" s="42">
        <f>Y19+Z19</f>
        <v>0</v>
      </c>
      <c r="Z20" s="43"/>
      <c r="AA20" s="42">
        <f>AA19+AB19</f>
        <v>0</v>
      </c>
      <c r="AB20" s="43"/>
      <c r="AC20" s="23">
        <f>Q20+S20+U20+W20+Y20</f>
        <v>0</v>
      </c>
      <c r="AE20" s="5" t="s">
        <v>0</v>
      </c>
      <c r="AF20" s="44" t="str">
        <f>IFERROR(B20/Q20,"N.A.")</f>
        <v>N.A.</v>
      </c>
      <c r="AG20" s="45"/>
      <c r="AH20" s="44" t="str">
        <f>IFERROR(D20/S20,"N.A.")</f>
        <v>N.A.</v>
      </c>
      <c r="AI20" s="45"/>
      <c r="AJ20" s="44" t="str">
        <f>IFERROR(F20/U20,"N.A.")</f>
        <v>N.A.</v>
      </c>
      <c r="AK20" s="45"/>
      <c r="AL20" s="44" t="str">
        <f>IFERROR(H20/W20,"N.A.")</f>
        <v>N.A.</v>
      </c>
      <c r="AM20" s="45"/>
      <c r="AN20" s="44" t="str">
        <f>IFERROR(J20/Y20,"N.A.")</f>
        <v>N.A.</v>
      </c>
      <c r="AO20" s="45"/>
      <c r="AP20" s="44" t="str">
        <f>IFERROR(L20/AA20,"N.A.")</f>
        <v>N.A.</v>
      </c>
      <c r="AQ20" s="45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>Q27+S27+U27+W27+Y27</f>
        <v>0</v>
      </c>
      <c r="AB27" s="13">
        <f>R27+T27+V27+X27+Z27</f>
        <v>0</v>
      </c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8"/>
        <v>0</v>
      </c>
      <c r="AB29" s="13">
        <f t="shared" si="18"/>
        <v>0</v>
      </c>
      <c r="AC29" s="14">
        <f t="shared" si="19"/>
        <v>0</v>
      </c>
      <c r="AE29" s="3" t="s">
        <v>14</v>
      </c>
      <c r="AF29" s="2" t="str">
        <f t="shared" si="20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8"/>
        <v>0</v>
      </c>
      <c r="AB30" s="13">
        <f t="shared" si="18"/>
        <v>0</v>
      </c>
      <c r="AC30" s="21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1">B31+D31+F31+H31+J31</f>
        <v>0</v>
      </c>
      <c r="M31" s="13">
        <f t="shared" ref="M31" si="22">C31+E31+G31+I31+K31</f>
        <v>0</v>
      </c>
      <c r="N31" s="21">
        <f t="shared" ref="N31" si="23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24">Q31+S31+U31+W31+Y31</f>
        <v>0</v>
      </c>
      <c r="AB31" s="13">
        <f t="shared" ref="AB31" si="25">R31+T31+V31+X31+Z31</f>
        <v>0</v>
      </c>
      <c r="AC31" s="14">
        <f t="shared" ref="AC31" si="26">AA31+AB31</f>
        <v>0</v>
      </c>
      <c r="AE31" s="4" t="s">
        <v>16</v>
      </c>
      <c r="AF31" s="2" t="str">
        <f t="shared" si="20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7">IFERROR(L31/AA31, "N.A.")</f>
        <v>N.A.</v>
      </c>
      <c r="AQ31" s="13" t="str">
        <f t="shared" ref="AQ31" si="28">IFERROR(M31/AB31, "N.A.")</f>
        <v>N.A.</v>
      </c>
      <c r="AR31" s="14" t="str">
        <f t="shared" ref="AR31" si="29">IFERROR(N31/AC31, "N.A.")</f>
        <v>N.A.</v>
      </c>
    </row>
    <row r="32" spans="1:44" ht="15" customHeight="1" thickBot="1" x14ac:dyDescent="0.3">
      <c r="A32" s="5" t="s">
        <v>0</v>
      </c>
      <c r="B32" s="42">
        <f>B31+C31</f>
        <v>0</v>
      </c>
      <c r="C32" s="43"/>
      <c r="D32" s="42">
        <f>D31+E31</f>
        <v>0</v>
      </c>
      <c r="E32" s="43"/>
      <c r="F32" s="42">
        <f>F31+G31</f>
        <v>0</v>
      </c>
      <c r="G32" s="43"/>
      <c r="H32" s="42">
        <f>H31+I31</f>
        <v>0</v>
      </c>
      <c r="I32" s="43"/>
      <c r="J32" s="42">
        <f>J31+K31</f>
        <v>0</v>
      </c>
      <c r="K32" s="43"/>
      <c r="L32" s="42">
        <f>L31+M31</f>
        <v>0</v>
      </c>
      <c r="M32" s="46"/>
      <c r="N32" s="22">
        <f>B32+D32+F32+H32+J32</f>
        <v>0</v>
      </c>
      <c r="P32" s="5" t="s">
        <v>0</v>
      </c>
      <c r="Q32" s="42">
        <f>Q31+R31</f>
        <v>0</v>
      </c>
      <c r="R32" s="43"/>
      <c r="S32" s="42">
        <f>S31+T31</f>
        <v>0</v>
      </c>
      <c r="T32" s="43"/>
      <c r="U32" s="42">
        <f>U31+V31</f>
        <v>0</v>
      </c>
      <c r="V32" s="43"/>
      <c r="W32" s="42">
        <f>W31+X31</f>
        <v>0</v>
      </c>
      <c r="X32" s="43"/>
      <c r="Y32" s="42">
        <f>Y31+Z31</f>
        <v>0</v>
      </c>
      <c r="Z32" s="43"/>
      <c r="AA32" s="42">
        <f>AA31+AB31</f>
        <v>0</v>
      </c>
      <c r="AB32" s="43"/>
      <c r="AC32" s="23">
        <f>Q32+S32+U32+W32+Y32</f>
        <v>0</v>
      </c>
      <c r="AE32" s="5" t="s">
        <v>0</v>
      </c>
      <c r="AF32" s="44" t="str">
        <f>IFERROR(B32/Q32,"N.A.")</f>
        <v>N.A.</v>
      </c>
      <c r="AG32" s="45"/>
      <c r="AH32" s="44" t="str">
        <f>IFERROR(D32/S32,"N.A.")</f>
        <v>N.A.</v>
      </c>
      <c r="AI32" s="45"/>
      <c r="AJ32" s="44" t="str">
        <f>IFERROR(F32/U32,"N.A.")</f>
        <v>N.A.</v>
      </c>
      <c r="AK32" s="45"/>
      <c r="AL32" s="44" t="str">
        <f>IFERROR(H32/W32,"N.A.")</f>
        <v>N.A.</v>
      </c>
      <c r="AM32" s="45"/>
      <c r="AN32" s="44" t="str">
        <f>IFERROR(J32/Y32,"N.A.")</f>
        <v>N.A.</v>
      </c>
      <c r="AO32" s="45"/>
      <c r="AP32" s="44" t="str">
        <f>IFERROR(L32/AA32,"N.A.")</f>
        <v>N.A.</v>
      </c>
      <c r="AQ32" s="45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 t="str">
        <f t="shared" si="30"/>
        <v>N.A.</v>
      </c>
      <c r="AQ39" s="13" t="str">
        <f t="shared" si="30"/>
        <v>N.A.</v>
      </c>
      <c r="AR39" s="14" t="str">
        <f t="shared" si="30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0</v>
      </c>
      <c r="N41" s="14">
        <f t="shared" si="32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3"/>
        <v>0</v>
      </c>
      <c r="AB41" s="13">
        <f t="shared" si="33"/>
        <v>0</v>
      </c>
      <c r="AC41" s="14">
        <f t="shared" si="34"/>
        <v>0</v>
      </c>
      <c r="AE41" s="3" t="s">
        <v>14</v>
      </c>
      <c r="AF41" s="2" t="str">
        <f t="shared" si="35"/>
        <v>N.A.</v>
      </c>
      <c r="AG41" s="2" t="str">
        <f t="shared" si="30"/>
        <v>N.A.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 t="str">
        <f t="shared" si="30"/>
        <v>N.A.</v>
      </c>
      <c r="AR41" s="14" t="str">
        <f t="shared" si="30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6">B43+D43+F43+H43+J43</f>
        <v>0</v>
      </c>
      <c r="M43" s="13">
        <f t="shared" ref="M43" si="37">C43+E43+G43+I43+K43</f>
        <v>0</v>
      </c>
      <c r="N43" s="21">
        <f t="shared" ref="N43" si="38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9">Q43+S43+U43+W43+Y43</f>
        <v>0</v>
      </c>
      <c r="AB43" s="13">
        <f t="shared" ref="AB43" si="40">R43+T43+V43+X43+Z43</f>
        <v>0</v>
      </c>
      <c r="AC43" s="21">
        <f t="shared" ref="AC43" si="41">AA43+AB43</f>
        <v>0</v>
      </c>
      <c r="AE43" s="4" t="s">
        <v>16</v>
      </c>
      <c r="AF43" s="2" t="str">
        <f t="shared" si="35"/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42">IFERROR(L43/AA43, "N.A.")</f>
        <v>N.A.</v>
      </c>
      <c r="AQ43" s="13" t="str">
        <f t="shared" ref="AQ43" si="43">IFERROR(M43/AB43, "N.A.")</f>
        <v>N.A.</v>
      </c>
      <c r="AR43" s="14" t="str">
        <f t="shared" ref="AR43" si="44">IFERROR(N43/AC43, "N.A.")</f>
        <v>N.A.</v>
      </c>
    </row>
    <row r="44" spans="1:44" ht="15" customHeight="1" thickBot="1" x14ac:dyDescent="0.3">
      <c r="A44" s="5" t="s">
        <v>0</v>
      </c>
      <c r="B44" s="42">
        <f>B43+C43</f>
        <v>0</v>
      </c>
      <c r="C44" s="43"/>
      <c r="D44" s="42">
        <f>D43+E43</f>
        <v>0</v>
      </c>
      <c r="E44" s="43"/>
      <c r="F44" s="42">
        <f>F43+G43</f>
        <v>0</v>
      </c>
      <c r="G44" s="43"/>
      <c r="H44" s="42">
        <f>H43+I43</f>
        <v>0</v>
      </c>
      <c r="I44" s="43"/>
      <c r="J44" s="42">
        <f>J43+K43</f>
        <v>0</v>
      </c>
      <c r="K44" s="43"/>
      <c r="L44" s="42">
        <f>L43+M43</f>
        <v>0</v>
      </c>
      <c r="M44" s="46"/>
      <c r="N44" s="22">
        <f>B44+D44+F44+H44+J44</f>
        <v>0</v>
      </c>
      <c r="P44" s="5" t="s">
        <v>0</v>
      </c>
      <c r="Q44" s="42">
        <f>Q43+R43</f>
        <v>0</v>
      </c>
      <c r="R44" s="43"/>
      <c r="S44" s="42">
        <f>S43+T43</f>
        <v>0</v>
      </c>
      <c r="T44" s="43"/>
      <c r="U44" s="42">
        <f>U43+V43</f>
        <v>0</v>
      </c>
      <c r="V44" s="43"/>
      <c r="W44" s="42">
        <f>W43+X43</f>
        <v>0</v>
      </c>
      <c r="X44" s="43"/>
      <c r="Y44" s="42">
        <f>Y43+Z43</f>
        <v>0</v>
      </c>
      <c r="Z44" s="43"/>
      <c r="AA44" s="42">
        <f>AA43+AB43</f>
        <v>0</v>
      </c>
      <c r="AB44" s="46"/>
      <c r="AC44" s="22">
        <f>Q44+S44+U44+W44+Y44</f>
        <v>0</v>
      </c>
      <c r="AE44" s="5" t="s">
        <v>0</v>
      </c>
      <c r="AF44" s="44" t="str">
        <f>IFERROR(B44/Q44,"N.A.")</f>
        <v>N.A.</v>
      </c>
      <c r="AG44" s="45"/>
      <c r="AH44" s="44" t="str">
        <f>IFERROR(D44/S44,"N.A.")</f>
        <v>N.A.</v>
      </c>
      <c r="AI44" s="45"/>
      <c r="AJ44" s="44" t="str">
        <f>IFERROR(F44/U44,"N.A.")</f>
        <v>N.A.</v>
      </c>
      <c r="AK44" s="45"/>
      <c r="AL44" s="44" t="str">
        <f>IFERROR(H44/W44,"N.A.")</f>
        <v>N.A.</v>
      </c>
      <c r="AM44" s="45"/>
      <c r="AN44" s="44" t="str">
        <f>IFERROR(J44/Y44,"N.A.")</f>
        <v>N.A.</v>
      </c>
      <c r="AO44" s="45"/>
      <c r="AP44" s="44" t="str">
        <f>IFERROR(L44/AA44,"N.A.")</f>
        <v>N.A.</v>
      </c>
      <c r="AQ44" s="45"/>
      <c r="AR44" s="16" t="str">
        <f>IFERROR(N44/AC44, "N.A.")</f>
        <v>N.A.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324406069.00000024</v>
      </c>
      <c r="C15" s="2"/>
      <c r="D15" s="2">
        <v>117868872.00000001</v>
      </c>
      <c r="E15" s="2"/>
      <c r="F15" s="2">
        <v>180367409.99999997</v>
      </c>
      <c r="G15" s="2"/>
      <c r="H15" s="2">
        <v>606548408.9999994</v>
      </c>
      <c r="I15" s="2"/>
      <c r="J15" s="2">
        <v>0</v>
      </c>
      <c r="K15" s="2"/>
      <c r="L15" s="1">
        <f>B15+D15+F15+H15+J15</f>
        <v>1229190759.9999995</v>
      </c>
      <c r="M15" s="13">
        <f>C15+E15+G15+I15+K15</f>
        <v>0</v>
      </c>
      <c r="N15" s="14">
        <f>L15+M15</f>
        <v>1229190759.9999995</v>
      </c>
      <c r="P15" s="3" t="s">
        <v>12</v>
      </c>
      <c r="Q15" s="2">
        <v>48663</v>
      </c>
      <c r="R15" s="2">
        <v>0</v>
      </c>
      <c r="S15" s="2">
        <v>16895</v>
      </c>
      <c r="T15" s="2">
        <v>0</v>
      </c>
      <c r="U15" s="2">
        <v>18455</v>
      </c>
      <c r="V15" s="2">
        <v>0</v>
      </c>
      <c r="W15" s="2">
        <v>116460</v>
      </c>
      <c r="X15" s="2">
        <v>0</v>
      </c>
      <c r="Y15" s="2">
        <v>9052</v>
      </c>
      <c r="Z15" s="2">
        <v>0</v>
      </c>
      <c r="AA15" s="1">
        <f>Q15+S15+U15+W15+Y15</f>
        <v>209525</v>
      </c>
      <c r="AB15" s="13">
        <f>R15+T15+V15+X15+Z15</f>
        <v>0</v>
      </c>
      <c r="AC15" s="14">
        <f>AA15+AB15</f>
        <v>209525</v>
      </c>
      <c r="AE15" s="3" t="s">
        <v>12</v>
      </c>
      <c r="AF15" s="2">
        <f>IFERROR(B15/Q15, "N.A.")</f>
        <v>6666.3803916733505</v>
      </c>
      <c r="AG15" s="2" t="str">
        <f t="shared" ref="AG15:AR19" si="0">IFERROR(C15/R15, "N.A.")</f>
        <v>N.A.</v>
      </c>
      <c r="AH15" s="2">
        <f t="shared" si="0"/>
        <v>6976.553536549276</v>
      </c>
      <c r="AI15" s="2" t="str">
        <f t="shared" si="0"/>
        <v>N.A.</v>
      </c>
      <c r="AJ15" s="2">
        <f t="shared" si="0"/>
        <v>9773.3627743159013</v>
      </c>
      <c r="AK15" s="2" t="str">
        <f t="shared" si="0"/>
        <v>N.A.</v>
      </c>
      <c r="AL15" s="2">
        <f t="shared" si="0"/>
        <v>5208.2123390005099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5866.5589309151628</v>
      </c>
      <c r="AQ15" s="13" t="str">
        <f t="shared" si="0"/>
        <v>N.A.</v>
      </c>
      <c r="AR15" s="14">
        <f t="shared" si="0"/>
        <v>5866.5589309151628</v>
      </c>
    </row>
    <row r="16" spans="1:44" ht="15" customHeight="1" thickBot="1" x14ac:dyDescent="0.3">
      <c r="A16" s="3" t="s">
        <v>13</v>
      </c>
      <c r="B16" s="2">
        <v>179804847.99999994</v>
      </c>
      <c r="C16" s="2">
        <v>8272200.0000000019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179804847.99999994</v>
      </c>
      <c r="M16" s="13">
        <f t="shared" si="1"/>
        <v>8272200.0000000019</v>
      </c>
      <c r="N16" s="14">
        <f t="shared" ref="N16:N18" si="2">L16+M16</f>
        <v>188077047.99999994</v>
      </c>
      <c r="P16" s="3" t="s">
        <v>13</v>
      </c>
      <c r="Q16" s="2">
        <v>35603</v>
      </c>
      <c r="R16" s="2">
        <v>943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35603</v>
      </c>
      <c r="AB16" s="13">
        <f t="shared" si="3"/>
        <v>943</v>
      </c>
      <c r="AC16" s="14">
        <f t="shared" ref="AC16:AC18" si="4">AA16+AB16</f>
        <v>36546</v>
      </c>
      <c r="AE16" s="3" t="s">
        <v>13</v>
      </c>
      <c r="AF16" s="2">
        <f t="shared" ref="AF16:AF19" si="5">IFERROR(B16/Q16, "N.A.")</f>
        <v>5050.272392775888</v>
      </c>
      <c r="AG16" s="2">
        <f t="shared" si="0"/>
        <v>8772.2163308589625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5050.272392775888</v>
      </c>
      <c r="AQ16" s="13">
        <f t="shared" si="0"/>
        <v>8772.2163308589625</v>
      </c>
      <c r="AR16" s="14">
        <f t="shared" si="0"/>
        <v>5146.3100749740033</v>
      </c>
    </row>
    <row r="17" spans="1:44" ht="15" customHeight="1" thickBot="1" x14ac:dyDescent="0.3">
      <c r="A17" s="3" t="s">
        <v>14</v>
      </c>
      <c r="B17" s="2">
        <v>709697160.00000012</v>
      </c>
      <c r="C17" s="2">
        <v>3378207187.0000043</v>
      </c>
      <c r="D17" s="2">
        <v>220967825.00000009</v>
      </c>
      <c r="E17" s="2">
        <v>127554249.99999999</v>
      </c>
      <c r="F17" s="2"/>
      <c r="G17" s="2">
        <v>226049139.99999991</v>
      </c>
      <c r="H17" s="2"/>
      <c r="I17" s="2">
        <v>182458794.99999997</v>
      </c>
      <c r="J17" s="2">
        <v>0</v>
      </c>
      <c r="K17" s="2"/>
      <c r="L17" s="1">
        <f t="shared" si="1"/>
        <v>930664985.00000024</v>
      </c>
      <c r="M17" s="13">
        <f t="shared" si="1"/>
        <v>3914269372.0000043</v>
      </c>
      <c r="N17" s="14">
        <f t="shared" si="2"/>
        <v>4844934357.0000048</v>
      </c>
      <c r="P17" s="3" t="s">
        <v>14</v>
      </c>
      <c r="Q17" s="2">
        <v>123736</v>
      </c>
      <c r="R17" s="2">
        <v>444855</v>
      </c>
      <c r="S17" s="2">
        <v>30919</v>
      </c>
      <c r="T17" s="2">
        <v>9182</v>
      </c>
      <c r="U17" s="2">
        <v>0</v>
      </c>
      <c r="V17" s="2">
        <v>26129</v>
      </c>
      <c r="W17" s="2">
        <v>0</v>
      </c>
      <c r="X17" s="2">
        <v>30082</v>
      </c>
      <c r="Y17" s="2">
        <v>15603</v>
      </c>
      <c r="Z17" s="2">
        <v>0</v>
      </c>
      <c r="AA17" s="1">
        <f t="shared" si="3"/>
        <v>170258</v>
      </c>
      <c r="AB17" s="13">
        <f t="shared" si="3"/>
        <v>510248</v>
      </c>
      <c r="AC17" s="14">
        <f t="shared" si="4"/>
        <v>680506</v>
      </c>
      <c r="AE17" s="3" t="s">
        <v>14</v>
      </c>
      <c r="AF17" s="2">
        <f t="shared" si="5"/>
        <v>5735.5754186332197</v>
      </c>
      <c r="AG17" s="2">
        <f t="shared" si="0"/>
        <v>7593.9512582751777</v>
      </c>
      <c r="AH17" s="2">
        <f t="shared" si="0"/>
        <v>7146.6679064652835</v>
      </c>
      <c r="AI17" s="2">
        <f t="shared" si="0"/>
        <v>13891.771945109997</v>
      </c>
      <c r="AJ17" s="2" t="str">
        <f t="shared" si="0"/>
        <v>N.A.</v>
      </c>
      <c r="AK17" s="2">
        <f t="shared" si="0"/>
        <v>8651.2740633013091</v>
      </c>
      <c r="AL17" s="2" t="str">
        <f t="shared" si="0"/>
        <v>N.A.</v>
      </c>
      <c r="AM17" s="2">
        <f t="shared" si="0"/>
        <v>6065.381124925203</v>
      </c>
      <c r="AN17" s="2">
        <f t="shared" si="0"/>
        <v>0</v>
      </c>
      <c r="AO17" s="2" t="str">
        <f t="shared" si="0"/>
        <v>N.A.</v>
      </c>
      <c r="AP17" s="15">
        <f t="shared" si="0"/>
        <v>5466.2041431239659</v>
      </c>
      <c r="AQ17" s="13">
        <f t="shared" si="0"/>
        <v>7671.3076229598237</v>
      </c>
      <c r="AR17" s="14">
        <f t="shared" si="0"/>
        <v>7119.6056419781817</v>
      </c>
    </row>
    <row r="18" spans="1:44" ht="15" customHeight="1" thickBot="1" x14ac:dyDescent="0.3">
      <c r="A18" s="3" t="s">
        <v>15</v>
      </c>
      <c r="B18" s="2">
        <v>30405545.000000004</v>
      </c>
      <c r="C18" s="2">
        <v>8213860.0000000009</v>
      </c>
      <c r="D18" s="2">
        <v>20852334.000000004</v>
      </c>
      <c r="E18" s="2">
        <v>1503280</v>
      </c>
      <c r="F18" s="2"/>
      <c r="G18" s="2">
        <v>32136999.999999996</v>
      </c>
      <c r="H18" s="2">
        <v>28049037.999999989</v>
      </c>
      <c r="I18" s="2"/>
      <c r="J18" s="2">
        <v>0</v>
      </c>
      <c r="K18" s="2"/>
      <c r="L18" s="1">
        <f t="shared" si="1"/>
        <v>79306917</v>
      </c>
      <c r="M18" s="13">
        <f t="shared" si="1"/>
        <v>41854140</v>
      </c>
      <c r="N18" s="14">
        <f t="shared" si="2"/>
        <v>121161057</v>
      </c>
      <c r="P18" s="3" t="s">
        <v>15</v>
      </c>
      <c r="Q18" s="2">
        <v>4482</v>
      </c>
      <c r="R18" s="2">
        <v>1180</v>
      </c>
      <c r="S18" s="2">
        <v>2053</v>
      </c>
      <c r="T18" s="2">
        <v>304</v>
      </c>
      <c r="U18" s="2">
        <v>0</v>
      </c>
      <c r="V18" s="2">
        <v>3073</v>
      </c>
      <c r="W18" s="2">
        <v>24661</v>
      </c>
      <c r="X18" s="2">
        <v>0</v>
      </c>
      <c r="Y18" s="2">
        <v>5377</v>
      </c>
      <c r="Z18" s="2">
        <v>0</v>
      </c>
      <c r="AA18" s="1">
        <f t="shared" si="3"/>
        <v>36573</v>
      </c>
      <c r="AB18" s="13">
        <f t="shared" si="3"/>
        <v>4557</v>
      </c>
      <c r="AC18" s="21">
        <f t="shared" si="4"/>
        <v>41130</v>
      </c>
      <c r="AE18" s="3" t="s">
        <v>15</v>
      </c>
      <c r="AF18" s="2">
        <f t="shared" si="5"/>
        <v>6783.923471664436</v>
      </c>
      <c r="AG18" s="2">
        <f t="shared" si="0"/>
        <v>6960.8983050847464</v>
      </c>
      <c r="AH18" s="2">
        <f t="shared" si="0"/>
        <v>10157.006332196786</v>
      </c>
      <c r="AI18" s="2">
        <f t="shared" si="0"/>
        <v>4945</v>
      </c>
      <c r="AJ18" s="2" t="str">
        <f t="shared" si="0"/>
        <v>N.A.</v>
      </c>
      <c r="AK18" s="2">
        <f t="shared" si="0"/>
        <v>10457.858769931661</v>
      </c>
      <c r="AL18" s="2">
        <f t="shared" si="0"/>
        <v>1137.3844531851908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2168.4553359035353</v>
      </c>
      <c r="AQ18" s="13">
        <f t="shared" si="0"/>
        <v>9184.5819618169844</v>
      </c>
      <c r="AR18" s="14">
        <f t="shared" si="0"/>
        <v>2945.807366885485</v>
      </c>
    </row>
    <row r="19" spans="1:44" ht="15" customHeight="1" thickBot="1" x14ac:dyDescent="0.3">
      <c r="A19" s="4" t="s">
        <v>16</v>
      </c>
      <c r="B19" s="2">
        <v>1244313622.0000002</v>
      </c>
      <c r="C19" s="2">
        <v>3394693247.000001</v>
      </c>
      <c r="D19" s="2">
        <v>359689030.99999994</v>
      </c>
      <c r="E19" s="2">
        <v>129057529.99999999</v>
      </c>
      <c r="F19" s="2">
        <v>180367409.99999997</v>
      </c>
      <c r="G19" s="2">
        <v>258186140.00000003</v>
      </c>
      <c r="H19" s="2">
        <v>634597447.00000024</v>
      </c>
      <c r="I19" s="2">
        <v>182458794.99999997</v>
      </c>
      <c r="J19" s="2">
        <v>0</v>
      </c>
      <c r="K19" s="2"/>
      <c r="L19" s="1">
        <f t="shared" ref="L19" si="6">B19+D19+F19+H19+J19</f>
        <v>2418967510.0000005</v>
      </c>
      <c r="M19" s="13">
        <f t="shared" ref="M19" si="7">C19+E19+G19+I19+K19</f>
        <v>3964395712.000001</v>
      </c>
      <c r="N19" s="21">
        <f t="shared" ref="N19" si="8">L19+M19</f>
        <v>6383363222.0000019</v>
      </c>
      <c r="P19" s="4" t="s">
        <v>16</v>
      </c>
      <c r="Q19" s="2">
        <v>212484</v>
      </c>
      <c r="R19" s="2">
        <v>446978</v>
      </c>
      <c r="S19" s="2">
        <v>49867</v>
      </c>
      <c r="T19" s="2">
        <v>9486</v>
      </c>
      <c r="U19" s="2">
        <v>18455</v>
      </c>
      <c r="V19" s="2">
        <v>29202</v>
      </c>
      <c r="W19" s="2">
        <v>141121</v>
      </c>
      <c r="X19" s="2">
        <v>30082</v>
      </c>
      <c r="Y19" s="2">
        <v>30032</v>
      </c>
      <c r="Z19" s="2">
        <v>0</v>
      </c>
      <c r="AA19" s="1">
        <f t="shared" ref="AA19" si="9">Q19+S19+U19+W19+Y19</f>
        <v>451959</v>
      </c>
      <c r="AB19" s="13">
        <f t="shared" ref="AB19" si="10">R19+T19+V19+X19+Z19</f>
        <v>515748</v>
      </c>
      <c r="AC19" s="14">
        <f t="shared" ref="AC19" si="11">AA19+AB19</f>
        <v>967707</v>
      </c>
      <c r="AE19" s="4" t="s">
        <v>16</v>
      </c>
      <c r="AF19" s="2">
        <f t="shared" si="5"/>
        <v>5856.034440240207</v>
      </c>
      <c r="AG19" s="2">
        <f t="shared" si="0"/>
        <v>7594.7658430616293</v>
      </c>
      <c r="AH19" s="2">
        <f t="shared" si="0"/>
        <v>7212.9671125192999</v>
      </c>
      <c r="AI19" s="2">
        <f t="shared" si="0"/>
        <v>13605.052709255744</v>
      </c>
      <c r="AJ19" s="2">
        <f t="shared" si="0"/>
        <v>9773.3627743159013</v>
      </c>
      <c r="AK19" s="2">
        <f t="shared" si="0"/>
        <v>8841.3855215396215</v>
      </c>
      <c r="AL19" s="2">
        <f t="shared" si="0"/>
        <v>4496.8321298743649</v>
      </c>
      <c r="AM19" s="2">
        <f t="shared" si="0"/>
        <v>6065.381124925203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5352.1835166464225</v>
      </c>
      <c r="AQ19" s="13">
        <f t="shared" ref="AQ19" si="13">IFERROR(M19/AB19, "N.A.")</f>
        <v>7686.691391920087</v>
      </c>
      <c r="AR19" s="14">
        <f t="shared" ref="AR19" si="14">IFERROR(N19/AC19, "N.A.")</f>
        <v>6596.3801253891952</v>
      </c>
    </row>
    <row r="20" spans="1:44" ht="15" customHeight="1" thickBot="1" x14ac:dyDescent="0.3">
      <c r="A20" s="5" t="s">
        <v>0</v>
      </c>
      <c r="B20" s="42">
        <f>B19+C19</f>
        <v>4639006869.000001</v>
      </c>
      <c r="C20" s="43"/>
      <c r="D20" s="42">
        <f>D19+E19</f>
        <v>488746560.99999994</v>
      </c>
      <c r="E20" s="43"/>
      <c r="F20" s="42">
        <f>F19+G19</f>
        <v>438553550</v>
      </c>
      <c r="G20" s="43"/>
      <c r="H20" s="42">
        <f>H19+I19</f>
        <v>817056242.00000024</v>
      </c>
      <c r="I20" s="43"/>
      <c r="J20" s="42">
        <f>J19+K19</f>
        <v>0</v>
      </c>
      <c r="K20" s="43"/>
      <c r="L20" s="42">
        <f>L19+M19</f>
        <v>6383363222.0000019</v>
      </c>
      <c r="M20" s="46"/>
      <c r="N20" s="22">
        <f>B20+D20+F20+H20+J20</f>
        <v>6383363222.000001</v>
      </c>
      <c r="P20" s="5" t="s">
        <v>0</v>
      </c>
      <c r="Q20" s="42">
        <f>Q19+R19</f>
        <v>659462</v>
      </c>
      <c r="R20" s="43"/>
      <c r="S20" s="42">
        <f>S19+T19</f>
        <v>59353</v>
      </c>
      <c r="T20" s="43"/>
      <c r="U20" s="42">
        <f>U19+V19</f>
        <v>47657</v>
      </c>
      <c r="V20" s="43"/>
      <c r="W20" s="42">
        <f>W19+X19</f>
        <v>171203</v>
      </c>
      <c r="X20" s="43"/>
      <c r="Y20" s="42">
        <f>Y19+Z19</f>
        <v>30032</v>
      </c>
      <c r="Z20" s="43"/>
      <c r="AA20" s="42">
        <f>AA19+AB19</f>
        <v>967707</v>
      </c>
      <c r="AB20" s="43"/>
      <c r="AC20" s="23">
        <f>Q20+S20+U20+W20+Y20</f>
        <v>967707</v>
      </c>
      <c r="AE20" s="5" t="s">
        <v>0</v>
      </c>
      <c r="AF20" s="44">
        <f>IFERROR(B20/Q20,"N.A.")</f>
        <v>7034.5324961862871</v>
      </c>
      <c r="AG20" s="45"/>
      <c r="AH20" s="44">
        <f>IFERROR(D20/S20,"N.A.")</f>
        <v>8234.5721530503924</v>
      </c>
      <c r="AI20" s="45"/>
      <c r="AJ20" s="44">
        <f>IFERROR(F20/U20,"N.A.")</f>
        <v>9202.2903246112855</v>
      </c>
      <c r="AK20" s="45"/>
      <c r="AL20" s="44">
        <f>IFERROR(H20/W20,"N.A.")</f>
        <v>4772.4411488116457</v>
      </c>
      <c r="AM20" s="45"/>
      <c r="AN20" s="44">
        <f>IFERROR(J20/Y20,"N.A.")</f>
        <v>0</v>
      </c>
      <c r="AO20" s="45"/>
      <c r="AP20" s="44">
        <f>IFERROR(L20/AA20,"N.A.")</f>
        <v>6596.3801253891952</v>
      </c>
      <c r="AQ20" s="45"/>
      <c r="AR20" s="16">
        <f>IFERROR(N20/AC20, "N.A.")</f>
        <v>6596.3801253891943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267107140.00000012</v>
      </c>
      <c r="C27" s="2"/>
      <c r="D27" s="2">
        <v>104601072.00000001</v>
      </c>
      <c r="E27" s="2"/>
      <c r="F27" s="2">
        <v>123195290.00000003</v>
      </c>
      <c r="G27" s="2"/>
      <c r="H27" s="2">
        <v>413089560.99999982</v>
      </c>
      <c r="I27" s="2"/>
      <c r="J27" s="2">
        <v>0</v>
      </c>
      <c r="K27" s="2"/>
      <c r="L27" s="1">
        <f>B27+D27+F27+H27+J27</f>
        <v>907993063</v>
      </c>
      <c r="M27" s="13">
        <f>C27+E27+G27+I27+K27</f>
        <v>0</v>
      </c>
      <c r="N27" s="14">
        <f>L27+M27</f>
        <v>907993063</v>
      </c>
      <c r="P27" s="3" t="s">
        <v>12</v>
      </c>
      <c r="Q27" s="2">
        <v>34953</v>
      </c>
      <c r="R27" s="2">
        <v>0</v>
      </c>
      <c r="S27" s="2">
        <v>15445</v>
      </c>
      <c r="T27" s="2">
        <v>0</v>
      </c>
      <c r="U27" s="2">
        <v>11989</v>
      </c>
      <c r="V27" s="2">
        <v>0</v>
      </c>
      <c r="W27" s="2">
        <v>62656</v>
      </c>
      <c r="X27" s="2">
        <v>0</v>
      </c>
      <c r="Y27" s="2">
        <v>2117</v>
      </c>
      <c r="Z27" s="2">
        <v>0</v>
      </c>
      <c r="AA27" s="1">
        <f>Q27+S27+U27+W27+Y27</f>
        <v>127160</v>
      </c>
      <c r="AB27" s="13">
        <f>R27+T27+V27+X27+Z27</f>
        <v>0</v>
      </c>
      <c r="AC27" s="14">
        <f>AA27+AB27</f>
        <v>127160</v>
      </c>
      <c r="AE27" s="3" t="s">
        <v>12</v>
      </c>
      <c r="AF27" s="2">
        <f>IFERROR(B27/Q27, "N.A.")</f>
        <v>7641.8945441020833</v>
      </c>
      <c r="AG27" s="2" t="str">
        <f t="shared" ref="AG27:AR31" si="15">IFERROR(C27/R27, "N.A.")</f>
        <v>N.A.</v>
      </c>
      <c r="AH27" s="2">
        <f t="shared" si="15"/>
        <v>6772.4876659112988</v>
      </c>
      <c r="AI27" s="2" t="str">
        <f t="shared" si="15"/>
        <v>N.A.</v>
      </c>
      <c r="AJ27" s="2">
        <f t="shared" si="15"/>
        <v>10275.693552423058</v>
      </c>
      <c r="AK27" s="2" t="str">
        <f t="shared" si="15"/>
        <v>N.A.</v>
      </c>
      <c r="AL27" s="2">
        <f t="shared" si="15"/>
        <v>6592.9769056435107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7140.5557014784526</v>
      </c>
      <c r="AQ27" s="13" t="str">
        <f t="shared" si="15"/>
        <v>N.A.</v>
      </c>
      <c r="AR27" s="14">
        <f t="shared" si="15"/>
        <v>7140.5557014784526</v>
      </c>
    </row>
    <row r="28" spans="1:44" ht="15" customHeight="1" thickBot="1" x14ac:dyDescent="0.3">
      <c r="A28" s="3" t="s">
        <v>13</v>
      </c>
      <c r="B28" s="2">
        <v>23236999.999999996</v>
      </c>
      <c r="C28" s="2">
        <v>4998000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23236999.999999996</v>
      </c>
      <c r="M28" s="13">
        <f t="shared" si="16"/>
        <v>4998000</v>
      </c>
      <c r="N28" s="14">
        <f t="shared" ref="N28:N30" si="17">L28+M28</f>
        <v>28234999.999999996</v>
      </c>
      <c r="P28" s="3" t="s">
        <v>13</v>
      </c>
      <c r="Q28" s="2">
        <v>3766</v>
      </c>
      <c r="R28" s="2">
        <v>510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3766</v>
      </c>
      <c r="AB28" s="13">
        <f t="shared" si="18"/>
        <v>510</v>
      </c>
      <c r="AC28" s="14">
        <f t="shared" ref="AC28:AC30" si="19">AA28+AB28</f>
        <v>4276</v>
      </c>
      <c r="AE28" s="3" t="s">
        <v>13</v>
      </c>
      <c r="AF28" s="2">
        <f t="shared" ref="AF28:AF31" si="20">IFERROR(B28/Q28, "N.A.")</f>
        <v>6170.2071163037699</v>
      </c>
      <c r="AG28" s="2">
        <f t="shared" si="15"/>
        <v>9800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6170.2071163037699</v>
      </c>
      <c r="AQ28" s="13">
        <f t="shared" si="15"/>
        <v>9800</v>
      </c>
      <c r="AR28" s="14">
        <f t="shared" si="15"/>
        <v>6603.13376987839</v>
      </c>
    </row>
    <row r="29" spans="1:44" ht="15" customHeight="1" thickBot="1" x14ac:dyDescent="0.3">
      <c r="A29" s="3" t="s">
        <v>14</v>
      </c>
      <c r="B29" s="2">
        <v>440072589.99999994</v>
      </c>
      <c r="C29" s="2">
        <v>2222290283.0000052</v>
      </c>
      <c r="D29" s="2">
        <v>181427019.99999997</v>
      </c>
      <c r="E29" s="2">
        <v>107549850.00000001</v>
      </c>
      <c r="F29" s="2"/>
      <c r="G29" s="2">
        <v>173432340.00000003</v>
      </c>
      <c r="H29" s="2"/>
      <c r="I29" s="2">
        <v>135779555.00000003</v>
      </c>
      <c r="J29" s="2">
        <v>0</v>
      </c>
      <c r="K29" s="2"/>
      <c r="L29" s="1">
        <f t="shared" si="16"/>
        <v>621499609.99999988</v>
      </c>
      <c r="M29" s="13">
        <f t="shared" si="16"/>
        <v>2639052028.0000052</v>
      </c>
      <c r="N29" s="14">
        <f t="shared" si="17"/>
        <v>3260551638.0000052</v>
      </c>
      <c r="P29" s="3" t="s">
        <v>14</v>
      </c>
      <c r="Q29" s="2">
        <v>69127</v>
      </c>
      <c r="R29" s="2">
        <v>274103</v>
      </c>
      <c r="S29" s="2">
        <v>22988</v>
      </c>
      <c r="T29" s="2">
        <v>6977</v>
      </c>
      <c r="U29" s="2">
        <v>0</v>
      </c>
      <c r="V29" s="2">
        <v>20536</v>
      </c>
      <c r="W29" s="2">
        <v>0</v>
      </c>
      <c r="X29" s="2">
        <v>20686</v>
      </c>
      <c r="Y29" s="2">
        <v>4727</v>
      </c>
      <c r="Z29" s="2">
        <v>0</v>
      </c>
      <c r="AA29" s="1">
        <f t="shared" si="18"/>
        <v>96842</v>
      </c>
      <c r="AB29" s="13">
        <f t="shared" si="18"/>
        <v>322302</v>
      </c>
      <c r="AC29" s="14">
        <f t="shared" si="19"/>
        <v>419144</v>
      </c>
      <c r="AE29" s="3" t="s">
        <v>14</v>
      </c>
      <c r="AF29" s="2">
        <f t="shared" si="20"/>
        <v>6366.1462236173993</v>
      </c>
      <c r="AG29" s="2">
        <f t="shared" si="15"/>
        <v>8107.5007679595092</v>
      </c>
      <c r="AH29" s="2">
        <f t="shared" si="15"/>
        <v>7892.2489994779871</v>
      </c>
      <c r="AI29" s="2">
        <f t="shared" si="15"/>
        <v>15414.91328651283</v>
      </c>
      <c r="AJ29" s="2" t="str">
        <f t="shared" si="15"/>
        <v>N.A.</v>
      </c>
      <c r="AK29" s="2">
        <f t="shared" si="15"/>
        <v>8445.2834047526303</v>
      </c>
      <c r="AL29" s="2" t="str">
        <f t="shared" si="15"/>
        <v>N.A.</v>
      </c>
      <c r="AM29" s="2">
        <f t="shared" si="15"/>
        <v>6563.8381030648761</v>
      </c>
      <c r="AN29" s="2">
        <f t="shared" si="15"/>
        <v>0</v>
      </c>
      <c r="AO29" s="2" t="str">
        <f t="shared" si="15"/>
        <v>N.A.</v>
      </c>
      <c r="AP29" s="15">
        <f t="shared" si="15"/>
        <v>6417.6659920282509</v>
      </c>
      <c r="AQ29" s="13">
        <f t="shared" si="15"/>
        <v>8188.1341971194879</v>
      </c>
      <c r="AR29" s="14">
        <f t="shared" si="15"/>
        <v>7779.072676693464</v>
      </c>
    </row>
    <row r="30" spans="1:44" ht="15" customHeight="1" thickBot="1" x14ac:dyDescent="0.3">
      <c r="A30" s="3" t="s">
        <v>15</v>
      </c>
      <c r="B30" s="2">
        <v>29731304.999999996</v>
      </c>
      <c r="C30" s="2">
        <v>7937800.0000000009</v>
      </c>
      <c r="D30" s="2">
        <v>20852334.000000004</v>
      </c>
      <c r="E30" s="2">
        <v>1503280</v>
      </c>
      <c r="F30" s="2"/>
      <c r="G30" s="2">
        <v>30727000</v>
      </c>
      <c r="H30" s="2">
        <v>25993490.999999993</v>
      </c>
      <c r="I30" s="2"/>
      <c r="J30" s="2">
        <v>0</v>
      </c>
      <c r="K30" s="2"/>
      <c r="L30" s="1">
        <f t="shared" si="16"/>
        <v>76577130</v>
      </c>
      <c r="M30" s="13">
        <f t="shared" si="16"/>
        <v>40168080</v>
      </c>
      <c r="N30" s="14">
        <f t="shared" si="17"/>
        <v>116745210</v>
      </c>
      <c r="P30" s="3" t="s">
        <v>15</v>
      </c>
      <c r="Q30" s="2">
        <v>4076</v>
      </c>
      <c r="R30" s="2">
        <v>1073</v>
      </c>
      <c r="S30" s="2">
        <v>2053</v>
      </c>
      <c r="T30" s="2">
        <v>304</v>
      </c>
      <c r="U30" s="2">
        <v>0</v>
      </c>
      <c r="V30" s="2">
        <v>2932</v>
      </c>
      <c r="W30" s="2">
        <v>23336</v>
      </c>
      <c r="X30" s="2">
        <v>0</v>
      </c>
      <c r="Y30" s="2">
        <v>3650</v>
      </c>
      <c r="Z30" s="2">
        <v>0</v>
      </c>
      <c r="AA30" s="1">
        <f t="shared" si="18"/>
        <v>33115</v>
      </c>
      <c r="AB30" s="13">
        <f t="shared" si="18"/>
        <v>4309</v>
      </c>
      <c r="AC30" s="21">
        <f t="shared" si="19"/>
        <v>37424</v>
      </c>
      <c r="AE30" s="3" t="s">
        <v>15</v>
      </c>
      <c r="AF30" s="2">
        <f t="shared" si="20"/>
        <v>7294.2357703631005</v>
      </c>
      <c r="AG30" s="2">
        <f t="shared" si="15"/>
        <v>7397.7632805219018</v>
      </c>
      <c r="AH30" s="2">
        <f t="shared" si="15"/>
        <v>10157.006332196786</v>
      </c>
      <c r="AI30" s="2">
        <f t="shared" si="15"/>
        <v>4945</v>
      </c>
      <c r="AJ30" s="2" t="str">
        <f t="shared" si="15"/>
        <v>N.A.</v>
      </c>
      <c r="AK30" s="2">
        <f t="shared" si="15"/>
        <v>10479.877216916781</v>
      </c>
      <c r="AL30" s="2">
        <f t="shared" si="15"/>
        <v>1113.8794566335273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2312.4605163823039</v>
      </c>
      <c r="AQ30" s="13">
        <f t="shared" si="15"/>
        <v>9321.9029937340456</v>
      </c>
      <c r="AR30" s="14">
        <f t="shared" si="15"/>
        <v>3119.5278430953399</v>
      </c>
    </row>
    <row r="31" spans="1:44" ht="15" customHeight="1" thickBot="1" x14ac:dyDescent="0.3">
      <c r="A31" s="4" t="s">
        <v>16</v>
      </c>
      <c r="B31" s="2">
        <v>760148034.99999976</v>
      </c>
      <c r="C31" s="2">
        <v>2235226083.0000052</v>
      </c>
      <c r="D31" s="2">
        <v>306880425.99999994</v>
      </c>
      <c r="E31" s="2">
        <v>109053130.00000001</v>
      </c>
      <c r="F31" s="2">
        <v>123195290.00000003</v>
      </c>
      <c r="G31" s="2">
        <v>204159340.00000009</v>
      </c>
      <c r="H31" s="2">
        <v>439083051.99999988</v>
      </c>
      <c r="I31" s="2">
        <v>135779555.00000003</v>
      </c>
      <c r="J31" s="2">
        <v>0</v>
      </c>
      <c r="K31" s="2"/>
      <c r="L31" s="1">
        <f t="shared" ref="L31" si="21">B31+D31+F31+H31+J31</f>
        <v>1629306802.9999995</v>
      </c>
      <c r="M31" s="13">
        <f t="shared" ref="M31" si="22">C31+E31+G31+I31+K31</f>
        <v>2684218108.0000052</v>
      </c>
      <c r="N31" s="21">
        <f t="shared" ref="N31" si="23">L31+M31</f>
        <v>4313524911.0000048</v>
      </c>
      <c r="P31" s="4" t="s">
        <v>16</v>
      </c>
      <c r="Q31" s="2">
        <v>111922</v>
      </c>
      <c r="R31" s="2">
        <v>275686</v>
      </c>
      <c r="S31" s="2">
        <v>40486</v>
      </c>
      <c r="T31" s="2">
        <v>7281</v>
      </c>
      <c r="U31" s="2">
        <v>11989</v>
      </c>
      <c r="V31" s="2">
        <v>23468</v>
      </c>
      <c r="W31" s="2">
        <v>85992</v>
      </c>
      <c r="X31" s="2">
        <v>20686</v>
      </c>
      <c r="Y31" s="2">
        <v>10494</v>
      </c>
      <c r="Z31" s="2">
        <v>0</v>
      </c>
      <c r="AA31" s="1">
        <f t="shared" ref="AA31" si="24">Q31+S31+U31+W31+Y31</f>
        <v>260883</v>
      </c>
      <c r="AB31" s="13">
        <f t="shared" ref="AB31" si="25">R31+T31+V31+X31+Z31</f>
        <v>327121</v>
      </c>
      <c r="AC31" s="14">
        <f t="shared" ref="AC31" si="26">AA31+AB31</f>
        <v>588004</v>
      </c>
      <c r="AE31" s="4" t="s">
        <v>16</v>
      </c>
      <c r="AF31" s="2">
        <f t="shared" si="20"/>
        <v>6791.7660066832241</v>
      </c>
      <c r="AG31" s="2">
        <f t="shared" si="15"/>
        <v>8107.8693985186237</v>
      </c>
      <c r="AH31" s="2">
        <f t="shared" si="15"/>
        <v>7579.9146865583152</v>
      </c>
      <c r="AI31" s="2">
        <f t="shared" si="15"/>
        <v>14977.768163713778</v>
      </c>
      <c r="AJ31" s="2">
        <f t="shared" si="15"/>
        <v>10275.693552423058</v>
      </c>
      <c r="AK31" s="2">
        <f t="shared" si="15"/>
        <v>8699.4775865007705</v>
      </c>
      <c r="AL31" s="2">
        <f t="shared" si="15"/>
        <v>5106.0918690110693</v>
      </c>
      <c r="AM31" s="2">
        <f t="shared" si="15"/>
        <v>6563.8381030648761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6245.3544424128804</v>
      </c>
      <c r="AQ31" s="13">
        <f t="shared" ref="AQ31" si="28">IFERROR(M31/AB31, "N.A.")</f>
        <v>8205.5817510951765</v>
      </c>
      <c r="AR31" s="14">
        <f t="shared" ref="AR31" si="29">IFERROR(N31/AC31, "N.A.")</f>
        <v>7335.8768154638483</v>
      </c>
    </row>
    <row r="32" spans="1:44" ht="15" customHeight="1" thickBot="1" x14ac:dyDescent="0.3">
      <c r="A32" s="5" t="s">
        <v>0</v>
      </c>
      <c r="B32" s="42">
        <f>B31+C31</f>
        <v>2995374118.0000048</v>
      </c>
      <c r="C32" s="43"/>
      <c r="D32" s="42">
        <f>D31+E31</f>
        <v>415933555.99999994</v>
      </c>
      <c r="E32" s="43"/>
      <c r="F32" s="42">
        <f>F31+G31</f>
        <v>327354630.00000012</v>
      </c>
      <c r="G32" s="43"/>
      <c r="H32" s="42">
        <f>H31+I31</f>
        <v>574862606.99999988</v>
      </c>
      <c r="I32" s="43"/>
      <c r="J32" s="42">
        <f>J31+K31</f>
        <v>0</v>
      </c>
      <c r="K32" s="43"/>
      <c r="L32" s="42">
        <f>L31+M31</f>
        <v>4313524911.0000048</v>
      </c>
      <c r="M32" s="46"/>
      <c r="N32" s="22">
        <f>B32+D32+F32+H32+J32</f>
        <v>4313524911.0000048</v>
      </c>
      <c r="P32" s="5" t="s">
        <v>0</v>
      </c>
      <c r="Q32" s="42">
        <f>Q31+R31</f>
        <v>387608</v>
      </c>
      <c r="R32" s="43"/>
      <c r="S32" s="42">
        <f>S31+T31</f>
        <v>47767</v>
      </c>
      <c r="T32" s="43"/>
      <c r="U32" s="42">
        <f>U31+V31</f>
        <v>35457</v>
      </c>
      <c r="V32" s="43"/>
      <c r="W32" s="42">
        <f>W31+X31</f>
        <v>106678</v>
      </c>
      <c r="X32" s="43"/>
      <c r="Y32" s="42">
        <f>Y31+Z31</f>
        <v>10494</v>
      </c>
      <c r="Z32" s="43"/>
      <c r="AA32" s="42">
        <f>AA31+AB31</f>
        <v>588004</v>
      </c>
      <c r="AB32" s="43"/>
      <c r="AC32" s="23">
        <f>Q32+S32+U32+W32+Y32</f>
        <v>588004</v>
      </c>
      <c r="AE32" s="5" t="s">
        <v>0</v>
      </c>
      <c r="AF32" s="44">
        <f>IFERROR(B32/Q32,"N.A.")</f>
        <v>7727.8438989907454</v>
      </c>
      <c r="AG32" s="45"/>
      <c r="AH32" s="44">
        <f>IFERROR(D32/S32,"N.A.")</f>
        <v>8707.5503171645687</v>
      </c>
      <c r="AI32" s="45"/>
      <c r="AJ32" s="44">
        <f>IFERROR(F32/U32,"N.A.")</f>
        <v>9232.4401387596281</v>
      </c>
      <c r="AK32" s="45"/>
      <c r="AL32" s="44">
        <f>IFERROR(H32/W32,"N.A.")</f>
        <v>5388.7643844091554</v>
      </c>
      <c r="AM32" s="45"/>
      <c r="AN32" s="44">
        <f>IFERROR(J32/Y32,"N.A.")</f>
        <v>0</v>
      </c>
      <c r="AO32" s="45"/>
      <c r="AP32" s="44">
        <f>IFERROR(L32/AA32,"N.A.")</f>
        <v>7335.8768154638483</v>
      </c>
      <c r="AQ32" s="45"/>
      <c r="AR32" s="16">
        <f>IFERROR(N32/AC32, "N.A.")</f>
        <v>7335.8768154638483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57298929.000000007</v>
      </c>
      <c r="C39" s="2"/>
      <c r="D39" s="2">
        <v>13267800</v>
      </c>
      <c r="E39" s="2"/>
      <c r="F39" s="2">
        <v>57172120</v>
      </c>
      <c r="G39" s="2"/>
      <c r="H39" s="2">
        <v>193458848.00000003</v>
      </c>
      <c r="I39" s="2"/>
      <c r="J39" s="2">
        <v>0</v>
      </c>
      <c r="K39" s="2"/>
      <c r="L39" s="1">
        <f>B39+D39+F39+H39+J39</f>
        <v>321197697</v>
      </c>
      <c r="M39" s="13">
        <f>C39+E39+G39+I39+K39</f>
        <v>0</v>
      </c>
      <c r="N39" s="14">
        <f>L39+M39</f>
        <v>321197697</v>
      </c>
      <c r="P39" s="3" t="s">
        <v>12</v>
      </c>
      <c r="Q39" s="2">
        <v>13710</v>
      </c>
      <c r="R39" s="2">
        <v>0</v>
      </c>
      <c r="S39" s="2">
        <v>1450</v>
      </c>
      <c r="T39" s="2">
        <v>0</v>
      </c>
      <c r="U39" s="2">
        <v>6466</v>
      </c>
      <c r="V39" s="2">
        <v>0</v>
      </c>
      <c r="W39" s="2">
        <v>53804</v>
      </c>
      <c r="X39" s="2">
        <v>0</v>
      </c>
      <c r="Y39" s="2">
        <v>6935</v>
      </c>
      <c r="Z39" s="2">
        <v>0</v>
      </c>
      <c r="AA39" s="1">
        <f>Q39+S39+U39+W39+Y39</f>
        <v>82365</v>
      </c>
      <c r="AB39" s="13">
        <f>R39+T39+V39+X39+Z39</f>
        <v>0</v>
      </c>
      <c r="AC39" s="14">
        <f>AA39+AB39</f>
        <v>82365</v>
      </c>
      <c r="AE39" s="3" t="s">
        <v>12</v>
      </c>
      <c r="AF39" s="2">
        <f>IFERROR(B39/Q39, "N.A.")</f>
        <v>4179.3529540481404</v>
      </c>
      <c r="AG39" s="2" t="str">
        <f t="shared" ref="AG39:AR43" si="30">IFERROR(C39/R39, "N.A.")</f>
        <v>N.A.</v>
      </c>
      <c r="AH39" s="2">
        <f t="shared" si="30"/>
        <v>9150.2068965517246</v>
      </c>
      <c r="AI39" s="2" t="str">
        <f t="shared" si="30"/>
        <v>N.A.</v>
      </c>
      <c r="AJ39" s="2">
        <f t="shared" si="30"/>
        <v>8841.9610269099903</v>
      </c>
      <c r="AK39" s="2" t="str">
        <f t="shared" si="30"/>
        <v>N.A.</v>
      </c>
      <c r="AL39" s="2">
        <f t="shared" si="30"/>
        <v>3595.6220355363921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3899.6867237297397</v>
      </c>
      <c r="AQ39" s="13" t="str">
        <f t="shared" si="30"/>
        <v>N.A.</v>
      </c>
      <c r="AR39" s="14">
        <f t="shared" si="30"/>
        <v>3899.6867237297397</v>
      </c>
    </row>
    <row r="40" spans="1:44" ht="15" customHeight="1" thickBot="1" x14ac:dyDescent="0.3">
      <c r="A40" s="3" t="s">
        <v>13</v>
      </c>
      <c r="B40" s="2">
        <v>156567848.00000006</v>
      </c>
      <c r="C40" s="2">
        <v>3274200.0000000005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156567848.00000006</v>
      </c>
      <c r="M40" s="13">
        <f t="shared" si="31"/>
        <v>3274200.0000000005</v>
      </c>
      <c r="N40" s="14">
        <f t="shared" ref="N40:N42" si="32">L40+M40</f>
        <v>159842048.00000006</v>
      </c>
      <c r="P40" s="3" t="s">
        <v>13</v>
      </c>
      <c r="Q40" s="2">
        <v>31837</v>
      </c>
      <c r="R40" s="2">
        <v>433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31837</v>
      </c>
      <c r="AB40" s="13">
        <f t="shared" si="33"/>
        <v>433</v>
      </c>
      <c r="AC40" s="14">
        <f t="shared" ref="AC40:AC42" si="34">AA40+AB40</f>
        <v>32270</v>
      </c>
      <c r="AE40" s="3" t="s">
        <v>13</v>
      </c>
      <c r="AF40" s="2">
        <f t="shared" ref="AF40:AF43" si="35">IFERROR(B40/Q40, "N.A.")</f>
        <v>4917.7952696548064</v>
      </c>
      <c r="AG40" s="2">
        <f t="shared" si="30"/>
        <v>7561.6628175519645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4917.7952696548064</v>
      </c>
      <c r="AQ40" s="13">
        <f t="shared" si="30"/>
        <v>7561.6628175519645</v>
      </c>
      <c r="AR40" s="14">
        <f t="shared" si="30"/>
        <v>4953.2707778122112</v>
      </c>
    </row>
    <row r="41" spans="1:44" ht="15" customHeight="1" thickBot="1" x14ac:dyDescent="0.3">
      <c r="A41" s="3" t="s">
        <v>14</v>
      </c>
      <c r="B41" s="2">
        <v>269624569.99999982</v>
      </c>
      <c r="C41" s="2">
        <v>1155916904</v>
      </c>
      <c r="D41" s="2">
        <v>39540805</v>
      </c>
      <c r="E41" s="2">
        <v>20004400</v>
      </c>
      <c r="F41" s="2"/>
      <c r="G41" s="2">
        <v>52616800</v>
      </c>
      <c r="H41" s="2"/>
      <c r="I41" s="2">
        <v>46679240.000000007</v>
      </c>
      <c r="J41" s="2">
        <v>0</v>
      </c>
      <c r="K41" s="2"/>
      <c r="L41" s="1">
        <f t="shared" si="31"/>
        <v>309165374.99999982</v>
      </c>
      <c r="M41" s="13">
        <f t="shared" si="31"/>
        <v>1275217344</v>
      </c>
      <c r="N41" s="14">
        <f t="shared" si="32"/>
        <v>1584382718.9999998</v>
      </c>
      <c r="P41" s="3" t="s">
        <v>14</v>
      </c>
      <c r="Q41" s="2">
        <v>54609</v>
      </c>
      <c r="R41" s="2">
        <v>170752</v>
      </c>
      <c r="S41" s="2">
        <v>7931</v>
      </c>
      <c r="T41" s="2">
        <v>2205</v>
      </c>
      <c r="U41" s="2">
        <v>0</v>
      </c>
      <c r="V41" s="2">
        <v>5593</v>
      </c>
      <c r="W41" s="2">
        <v>0</v>
      </c>
      <c r="X41" s="2">
        <v>9396</v>
      </c>
      <c r="Y41" s="2">
        <v>10876</v>
      </c>
      <c r="Z41" s="2">
        <v>0</v>
      </c>
      <c r="AA41" s="1">
        <f t="shared" si="33"/>
        <v>73416</v>
      </c>
      <c r="AB41" s="13">
        <f t="shared" si="33"/>
        <v>187946</v>
      </c>
      <c r="AC41" s="14">
        <f t="shared" si="34"/>
        <v>261362</v>
      </c>
      <c r="AE41" s="3" t="s">
        <v>14</v>
      </c>
      <c r="AF41" s="2">
        <f t="shared" si="35"/>
        <v>4937.3650863410758</v>
      </c>
      <c r="AG41" s="2">
        <f t="shared" si="30"/>
        <v>6769.5658264617687</v>
      </c>
      <c r="AH41" s="2">
        <f t="shared" si="30"/>
        <v>4985.601437397554</v>
      </c>
      <c r="AI41" s="2">
        <f t="shared" si="30"/>
        <v>9072.2902494331065</v>
      </c>
      <c r="AJ41" s="2" t="str">
        <f t="shared" si="30"/>
        <v>N.A.</v>
      </c>
      <c r="AK41" s="2">
        <f t="shared" si="30"/>
        <v>9407.6166636867511</v>
      </c>
      <c r="AL41" s="2" t="str">
        <f t="shared" si="30"/>
        <v>N.A.</v>
      </c>
      <c r="AM41" s="2">
        <f t="shared" si="30"/>
        <v>4967.990634312474</v>
      </c>
      <c r="AN41" s="2">
        <f t="shared" si="30"/>
        <v>0</v>
      </c>
      <c r="AO41" s="2" t="str">
        <f t="shared" si="30"/>
        <v>N.A.</v>
      </c>
      <c r="AP41" s="15">
        <f t="shared" si="30"/>
        <v>4211.1443690748583</v>
      </c>
      <c r="AQ41" s="13">
        <f t="shared" si="30"/>
        <v>6785.0198674087242</v>
      </c>
      <c r="AR41" s="14">
        <f t="shared" si="30"/>
        <v>6062.0240088459677</v>
      </c>
    </row>
    <row r="42" spans="1:44" ht="15" customHeight="1" thickBot="1" x14ac:dyDescent="0.3">
      <c r="A42" s="3" t="s">
        <v>15</v>
      </c>
      <c r="B42" s="2">
        <v>674240.00000000012</v>
      </c>
      <c r="C42" s="2">
        <v>276060</v>
      </c>
      <c r="D42" s="2"/>
      <c r="E42" s="2"/>
      <c r="F42" s="2"/>
      <c r="G42" s="2">
        <v>1410000</v>
      </c>
      <c r="H42" s="2">
        <v>2055547.0000000005</v>
      </c>
      <c r="I42" s="2"/>
      <c r="J42" s="2">
        <v>0</v>
      </c>
      <c r="K42" s="2"/>
      <c r="L42" s="1">
        <f t="shared" si="31"/>
        <v>2729787.0000000005</v>
      </c>
      <c r="M42" s="13">
        <f t="shared" si="31"/>
        <v>1686060</v>
      </c>
      <c r="N42" s="14">
        <f t="shared" si="32"/>
        <v>4415847</v>
      </c>
      <c r="P42" s="3" t="s">
        <v>15</v>
      </c>
      <c r="Q42" s="2">
        <v>406</v>
      </c>
      <c r="R42" s="2">
        <v>107</v>
      </c>
      <c r="S42" s="2">
        <v>0</v>
      </c>
      <c r="T42" s="2">
        <v>0</v>
      </c>
      <c r="U42" s="2">
        <v>0</v>
      </c>
      <c r="V42" s="2">
        <v>141</v>
      </c>
      <c r="W42" s="2">
        <v>1325</v>
      </c>
      <c r="X42" s="2">
        <v>0</v>
      </c>
      <c r="Y42" s="2">
        <v>1727</v>
      </c>
      <c r="Z42" s="2">
        <v>0</v>
      </c>
      <c r="AA42" s="1">
        <f t="shared" si="33"/>
        <v>3458</v>
      </c>
      <c r="AB42" s="13">
        <f t="shared" si="33"/>
        <v>248</v>
      </c>
      <c r="AC42" s="14">
        <f t="shared" si="34"/>
        <v>3706</v>
      </c>
      <c r="AE42" s="3" t="s">
        <v>15</v>
      </c>
      <c r="AF42" s="2">
        <f t="shared" si="35"/>
        <v>1660.6896551724142</v>
      </c>
      <c r="AG42" s="2">
        <f t="shared" si="30"/>
        <v>2580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10000</v>
      </c>
      <c r="AL42" s="2">
        <f t="shared" si="30"/>
        <v>1551.3562264150946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789.41208791208805</v>
      </c>
      <c r="AQ42" s="13">
        <f t="shared" si="30"/>
        <v>6798.6290322580644</v>
      </c>
      <c r="AR42" s="14">
        <f t="shared" si="30"/>
        <v>1191.5399352401512</v>
      </c>
    </row>
    <row r="43" spans="1:44" ht="15" customHeight="1" thickBot="1" x14ac:dyDescent="0.3">
      <c r="A43" s="4" t="s">
        <v>16</v>
      </c>
      <c r="B43" s="2">
        <v>484165587.00000018</v>
      </c>
      <c r="C43" s="2">
        <v>1159467163.999999</v>
      </c>
      <c r="D43" s="2">
        <v>52808605</v>
      </c>
      <c r="E43" s="2">
        <v>20004400</v>
      </c>
      <c r="F43" s="2">
        <v>57172120</v>
      </c>
      <c r="G43" s="2">
        <v>54026800</v>
      </c>
      <c r="H43" s="2">
        <v>195514395.00000003</v>
      </c>
      <c r="I43" s="2">
        <v>46679240.000000007</v>
      </c>
      <c r="J43" s="2">
        <v>0</v>
      </c>
      <c r="K43" s="2"/>
      <c r="L43" s="1">
        <f t="shared" ref="L43" si="36">B43+D43+F43+H43+J43</f>
        <v>789660707.00000024</v>
      </c>
      <c r="M43" s="13">
        <f t="shared" ref="M43" si="37">C43+E43+G43+I43+K43</f>
        <v>1280177603.999999</v>
      </c>
      <c r="N43" s="21">
        <f t="shared" ref="N43" si="38">L43+M43</f>
        <v>2069838310.9999993</v>
      </c>
      <c r="P43" s="4" t="s">
        <v>16</v>
      </c>
      <c r="Q43" s="2">
        <v>100562</v>
      </c>
      <c r="R43" s="2">
        <v>171292</v>
      </c>
      <c r="S43" s="2">
        <v>9381</v>
      </c>
      <c r="T43" s="2">
        <v>2205</v>
      </c>
      <c r="U43" s="2">
        <v>6466</v>
      </c>
      <c r="V43" s="2">
        <v>5734</v>
      </c>
      <c r="W43" s="2">
        <v>55129</v>
      </c>
      <c r="X43" s="2">
        <v>9396</v>
      </c>
      <c r="Y43" s="2">
        <v>19538</v>
      </c>
      <c r="Z43" s="2">
        <v>0</v>
      </c>
      <c r="AA43" s="1">
        <f t="shared" ref="AA43" si="39">Q43+S43+U43+W43+Y43</f>
        <v>191076</v>
      </c>
      <c r="AB43" s="13">
        <f t="shared" ref="AB43" si="40">R43+T43+V43+X43+Z43</f>
        <v>188627</v>
      </c>
      <c r="AC43" s="21">
        <f t="shared" ref="AC43" si="41">AA43+AB43</f>
        <v>379703</v>
      </c>
      <c r="AE43" s="4" t="s">
        <v>16</v>
      </c>
      <c r="AF43" s="2">
        <f t="shared" si="35"/>
        <v>4814.5978301943096</v>
      </c>
      <c r="AG43" s="2">
        <f t="shared" si="30"/>
        <v>6768.951054339952</v>
      </c>
      <c r="AH43" s="2">
        <f t="shared" si="30"/>
        <v>5629.3151049994667</v>
      </c>
      <c r="AI43" s="2">
        <f t="shared" si="30"/>
        <v>9072.2902494331065</v>
      </c>
      <c r="AJ43" s="2">
        <f t="shared" si="30"/>
        <v>8841.9610269099903</v>
      </c>
      <c r="AK43" s="2">
        <f t="shared" si="30"/>
        <v>9422.1834670387161</v>
      </c>
      <c r="AL43" s="2">
        <f t="shared" si="30"/>
        <v>3546.4890529485392</v>
      </c>
      <c r="AM43" s="2">
        <f t="shared" si="30"/>
        <v>4967.990634312474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4132.7048242584115</v>
      </c>
      <c r="AQ43" s="13">
        <f t="shared" ref="AQ43" si="43">IFERROR(M43/AB43, "N.A.")</f>
        <v>6786.8205718163308</v>
      </c>
      <c r="AR43" s="14">
        <f t="shared" ref="AR43" si="44">IFERROR(N43/AC43, "N.A.")</f>
        <v>5451.2034695538332</v>
      </c>
    </row>
    <row r="44" spans="1:44" ht="15" customHeight="1" thickBot="1" x14ac:dyDescent="0.3">
      <c r="A44" s="5" t="s">
        <v>0</v>
      </c>
      <c r="B44" s="42">
        <f>B43+C43</f>
        <v>1643632750.9999993</v>
      </c>
      <c r="C44" s="43"/>
      <c r="D44" s="42">
        <f>D43+E43</f>
        <v>72813005</v>
      </c>
      <c r="E44" s="43"/>
      <c r="F44" s="42">
        <f>F43+G43</f>
        <v>111198920</v>
      </c>
      <c r="G44" s="43"/>
      <c r="H44" s="42">
        <f>H43+I43</f>
        <v>242193635.00000003</v>
      </c>
      <c r="I44" s="43"/>
      <c r="J44" s="42">
        <f>J43+K43</f>
        <v>0</v>
      </c>
      <c r="K44" s="43"/>
      <c r="L44" s="42">
        <f>L43+M43</f>
        <v>2069838310.9999993</v>
      </c>
      <c r="M44" s="46"/>
      <c r="N44" s="22">
        <f>B44+D44+F44+H44+J44</f>
        <v>2069838310.9999993</v>
      </c>
      <c r="P44" s="5" t="s">
        <v>0</v>
      </c>
      <c r="Q44" s="42">
        <f>Q43+R43</f>
        <v>271854</v>
      </c>
      <c r="R44" s="43"/>
      <c r="S44" s="42">
        <f>S43+T43</f>
        <v>11586</v>
      </c>
      <c r="T44" s="43"/>
      <c r="U44" s="42">
        <f>U43+V43</f>
        <v>12200</v>
      </c>
      <c r="V44" s="43"/>
      <c r="W44" s="42">
        <f>W43+X43</f>
        <v>64525</v>
      </c>
      <c r="X44" s="43"/>
      <c r="Y44" s="42">
        <f>Y43+Z43</f>
        <v>19538</v>
      </c>
      <c r="Z44" s="43"/>
      <c r="AA44" s="42">
        <f>AA43+AB43</f>
        <v>379703</v>
      </c>
      <c r="AB44" s="46"/>
      <c r="AC44" s="22">
        <f>Q44+S44+U44+W44+Y44</f>
        <v>379703</v>
      </c>
      <c r="AE44" s="5" t="s">
        <v>0</v>
      </c>
      <c r="AF44" s="44">
        <f>IFERROR(B44/Q44,"N.A.")</f>
        <v>6046.0127531689777</v>
      </c>
      <c r="AG44" s="45"/>
      <c r="AH44" s="44">
        <f>IFERROR(D44/S44,"N.A.")</f>
        <v>6284.5680131192821</v>
      </c>
      <c r="AI44" s="45"/>
      <c r="AJ44" s="44">
        <f>IFERROR(F44/U44,"N.A.")</f>
        <v>9114.6655737704914</v>
      </c>
      <c r="AK44" s="45"/>
      <c r="AL44" s="44">
        <f>IFERROR(H44/W44,"N.A.")</f>
        <v>3753.4852382797371</v>
      </c>
      <c r="AM44" s="45"/>
      <c r="AN44" s="44">
        <f>IFERROR(J44/Y44,"N.A.")</f>
        <v>0</v>
      </c>
      <c r="AO44" s="45"/>
      <c r="AP44" s="44">
        <f>IFERROR(L44/AA44,"N.A.")</f>
        <v>5451.2034695538332</v>
      </c>
      <c r="AQ44" s="45"/>
      <c r="AR44" s="16">
        <f>IFERROR(N44/AC44, "N.A.")</f>
        <v>5451.2034695538332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32:M32"/>
    <mergeCell ref="L44:M44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20:M20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23960124.999999996</v>
      </c>
      <c r="C15" s="2"/>
      <c r="D15" s="2">
        <v>5288140.0000000009</v>
      </c>
      <c r="E15" s="2"/>
      <c r="F15" s="2">
        <v>9732200</v>
      </c>
      <c r="G15" s="2"/>
      <c r="H15" s="2">
        <v>28838070</v>
      </c>
      <c r="I15" s="2"/>
      <c r="J15" s="2">
        <v>0</v>
      </c>
      <c r="K15" s="2"/>
      <c r="L15" s="1">
        <f>B15+D15+F15+H15+J15</f>
        <v>67818535</v>
      </c>
      <c r="M15" s="13">
        <f>C15+E15+G15+I15+K15</f>
        <v>0</v>
      </c>
      <c r="N15" s="14">
        <f>L15+M15</f>
        <v>67818535</v>
      </c>
      <c r="P15" s="3" t="s">
        <v>12</v>
      </c>
      <c r="Q15" s="2">
        <v>4592</v>
      </c>
      <c r="R15" s="2">
        <v>0</v>
      </c>
      <c r="S15" s="2">
        <v>1023</v>
      </c>
      <c r="T15" s="2">
        <v>0</v>
      </c>
      <c r="U15" s="2">
        <v>1385</v>
      </c>
      <c r="V15" s="2">
        <v>0</v>
      </c>
      <c r="W15" s="2">
        <v>8687</v>
      </c>
      <c r="X15" s="2">
        <v>0</v>
      </c>
      <c r="Y15" s="2">
        <v>2030</v>
      </c>
      <c r="Z15" s="2">
        <v>0</v>
      </c>
      <c r="AA15" s="1">
        <f>Q15+S15+U15+W15+Y15</f>
        <v>17717</v>
      </c>
      <c r="AB15" s="13">
        <f>R15+T15+V15+X15+Z15</f>
        <v>0</v>
      </c>
      <c r="AC15" s="14">
        <f>AA15+AB15</f>
        <v>17717</v>
      </c>
      <c r="AE15" s="3" t="s">
        <v>12</v>
      </c>
      <c r="AF15" s="2">
        <f>IFERROR(B15/Q15, "N.A.")</f>
        <v>5217.7972560975604</v>
      </c>
      <c r="AG15" s="2" t="str">
        <f t="shared" ref="AG15:AR19" si="0">IFERROR(C15/R15, "N.A.")</f>
        <v>N.A.</v>
      </c>
      <c r="AH15" s="2">
        <f t="shared" si="0"/>
        <v>5169.2473118279577</v>
      </c>
      <c r="AI15" s="2" t="str">
        <f t="shared" si="0"/>
        <v>N.A.</v>
      </c>
      <c r="AJ15" s="2">
        <f t="shared" si="0"/>
        <v>7026.8592057761734</v>
      </c>
      <c r="AK15" s="2" t="str">
        <f t="shared" si="0"/>
        <v>N.A.</v>
      </c>
      <c r="AL15" s="2">
        <f t="shared" si="0"/>
        <v>3319.6811327270634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3827.8791556132528</v>
      </c>
      <c r="AQ15" s="13" t="str">
        <f t="shared" si="0"/>
        <v>N.A.</v>
      </c>
      <c r="AR15" s="14">
        <f t="shared" si="0"/>
        <v>3827.8791556132528</v>
      </c>
    </row>
    <row r="16" spans="1:44" ht="15" customHeight="1" thickBot="1" x14ac:dyDescent="0.3">
      <c r="A16" s="3" t="s">
        <v>13</v>
      </c>
      <c r="B16" s="2">
        <v>2590393.0000000005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2590393.0000000005</v>
      </c>
      <c r="M16" s="13">
        <f t="shared" si="1"/>
        <v>0</v>
      </c>
      <c r="N16" s="14">
        <f t="shared" ref="N16:N18" si="2">L16+M16</f>
        <v>2590393.0000000005</v>
      </c>
      <c r="P16" s="3" t="s">
        <v>13</v>
      </c>
      <c r="Q16" s="2">
        <v>956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956</v>
      </c>
      <c r="AB16" s="13">
        <f t="shared" si="3"/>
        <v>0</v>
      </c>
      <c r="AC16" s="14">
        <f t="shared" ref="AC16:AC18" si="4">AA16+AB16</f>
        <v>956</v>
      </c>
      <c r="AE16" s="3" t="s">
        <v>13</v>
      </c>
      <c r="AF16" s="2">
        <f t="shared" ref="AF16:AF19" si="5">IFERROR(B16/Q16, "N.A.")</f>
        <v>2709.6161087866112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2709.6161087866112</v>
      </c>
      <c r="AQ16" s="13" t="str">
        <f t="shared" si="0"/>
        <v>N.A.</v>
      </c>
      <c r="AR16" s="14">
        <f t="shared" si="0"/>
        <v>2709.6161087866112</v>
      </c>
    </row>
    <row r="17" spans="1:44" ht="15" customHeight="1" thickBot="1" x14ac:dyDescent="0.3">
      <c r="A17" s="3" t="s">
        <v>14</v>
      </c>
      <c r="B17" s="2">
        <v>50805930.000000007</v>
      </c>
      <c r="C17" s="2">
        <v>62481710.000000007</v>
      </c>
      <c r="D17" s="2">
        <v>2972160</v>
      </c>
      <c r="E17" s="2"/>
      <c r="F17" s="2"/>
      <c r="G17" s="2">
        <v>9082300</v>
      </c>
      <c r="H17" s="2"/>
      <c r="I17" s="2">
        <v>7978199.9999999991</v>
      </c>
      <c r="J17" s="2">
        <v>0</v>
      </c>
      <c r="K17" s="2"/>
      <c r="L17" s="1">
        <f t="shared" si="1"/>
        <v>53778090.000000007</v>
      </c>
      <c r="M17" s="13">
        <f t="shared" si="1"/>
        <v>79542210</v>
      </c>
      <c r="N17" s="14">
        <f t="shared" si="2"/>
        <v>133320300</v>
      </c>
      <c r="P17" s="3" t="s">
        <v>14</v>
      </c>
      <c r="Q17" s="2">
        <v>9810</v>
      </c>
      <c r="R17" s="2">
        <v>11712</v>
      </c>
      <c r="S17" s="2">
        <v>288</v>
      </c>
      <c r="T17" s="2">
        <v>0</v>
      </c>
      <c r="U17" s="2">
        <v>0</v>
      </c>
      <c r="V17" s="2">
        <v>1834</v>
      </c>
      <c r="W17" s="2">
        <v>0</v>
      </c>
      <c r="X17" s="2">
        <v>2006</v>
      </c>
      <c r="Y17" s="2">
        <v>765</v>
      </c>
      <c r="Z17" s="2">
        <v>0</v>
      </c>
      <c r="AA17" s="1">
        <f t="shared" si="3"/>
        <v>10863</v>
      </c>
      <c r="AB17" s="13">
        <f t="shared" si="3"/>
        <v>15552</v>
      </c>
      <c r="AC17" s="14">
        <f t="shared" si="4"/>
        <v>26415</v>
      </c>
      <c r="AE17" s="3" t="s">
        <v>14</v>
      </c>
      <c r="AF17" s="2">
        <f t="shared" si="5"/>
        <v>5178.9938837920499</v>
      </c>
      <c r="AG17" s="2">
        <f t="shared" si="0"/>
        <v>5334.8454576502736</v>
      </c>
      <c r="AH17" s="2">
        <f t="shared" si="0"/>
        <v>10320</v>
      </c>
      <c r="AI17" s="2" t="str">
        <f t="shared" si="0"/>
        <v>N.A.</v>
      </c>
      <c r="AJ17" s="2" t="str">
        <f t="shared" si="0"/>
        <v>N.A.</v>
      </c>
      <c r="AK17" s="2">
        <f t="shared" si="0"/>
        <v>4952.181025081788</v>
      </c>
      <c r="AL17" s="2" t="str">
        <f t="shared" si="0"/>
        <v>N.A.</v>
      </c>
      <c r="AM17" s="2">
        <f t="shared" si="0"/>
        <v>3977.1684945164502</v>
      </c>
      <c r="AN17" s="2">
        <f t="shared" si="0"/>
        <v>0</v>
      </c>
      <c r="AO17" s="2" t="str">
        <f t="shared" si="0"/>
        <v>N.A.</v>
      </c>
      <c r="AP17" s="15">
        <f t="shared" si="0"/>
        <v>4950.5744269538809</v>
      </c>
      <c r="AQ17" s="13">
        <f t="shared" si="0"/>
        <v>5114.5968364197533</v>
      </c>
      <c r="AR17" s="14">
        <f t="shared" si="0"/>
        <v>5047.1436683702441</v>
      </c>
    </row>
    <row r="18" spans="1:44" ht="15" customHeight="1" thickBot="1" x14ac:dyDescent="0.3">
      <c r="A18" s="3" t="s">
        <v>15</v>
      </c>
      <c r="B18" s="2">
        <v>5672160</v>
      </c>
      <c r="C18" s="2"/>
      <c r="D18" s="2"/>
      <c r="E18" s="2"/>
      <c r="F18" s="2"/>
      <c r="G18" s="2"/>
      <c r="H18" s="2">
        <v>6487590.0000000009</v>
      </c>
      <c r="I18" s="2"/>
      <c r="J18" s="2">
        <v>0</v>
      </c>
      <c r="K18" s="2"/>
      <c r="L18" s="1">
        <f t="shared" si="1"/>
        <v>12159750</v>
      </c>
      <c r="M18" s="13">
        <f t="shared" si="1"/>
        <v>0</v>
      </c>
      <c r="N18" s="14">
        <f t="shared" si="2"/>
        <v>12159750</v>
      </c>
      <c r="P18" s="3" t="s">
        <v>15</v>
      </c>
      <c r="Q18" s="2">
        <v>1381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12251</v>
      </c>
      <c r="X18" s="2">
        <v>0</v>
      </c>
      <c r="Y18" s="2">
        <v>2335</v>
      </c>
      <c r="Z18" s="2">
        <v>0</v>
      </c>
      <c r="AA18" s="1">
        <f t="shared" si="3"/>
        <v>15967</v>
      </c>
      <c r="AB18" s="13">
        <f t="shared" si="3"/>
        <v>0</v>
      </c>
      <c r="AC18" s="21">
        <f t="shared" si="4"/>
        <v>15967</v>
      </c>
      <c r="AE18" s="3" t="s">
        <v>15</v>
      </c>
      <c r="AF18" s="2">
        <f t="shared" si="5"/>
        <v>4107.2845763939176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529.55595461594976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761.55508235736204</v>
      </c>
      <c r="AQ18" s="13" t="str">
        <f t="shared" si="0"/>
        <v>N.A.</v>
      </c>
      <c r="AR18" s="14">
        <f t="shared" si="0"/>
        <v>761.55508235736204</v>
      </c>
    </row>
    <row r="19" spans="1:44" ht="15" customHeight="1" thickBot="1" x14ac:dyDescent="0.3">
      <c r="A19" s="4" t="s">
        <v>16</v>
      </c>
      <c r="B19" s="2">
        <v>83028607.99999997</v>
      </c>
      <c r="C19" s="2">
        <v>62481710.000000007</v>
      </c>
      <c r="D19" s="2">
        <v>8260300</v>
      </c>
      <c r="E19" s="2"/>
      <c r="F19" s="2">
        <v>9732200</v>
      </c>
      <c r="G19" s="2">
        <v>9082300</v>
      </c>
      <c r="H19" s="2">
        <v>35325660</v>
      </c>
      <c r="I19" s="2">
        <v>7978199.9999999991</v>
      </c>
      <c r="J19" s="2">
        <v>0</v>
      </c>
      <c r="K19" s="2"/>
      <c r="L19" s="1">
        <f t="shared" ref="L19" si="6">B19+D19+F19+H19+J19</f>
        <v>136346767.99999997</v>
      </c>
      <c r="M19" s="13">
        <f t="shared" ref="M19" si="7">C19+E19+G19+I19+K19</f>
        <v>79542210</v>
      </c>
      <c r="N19" s="21">
        <f t="shared" ref="N19" si="8">L19+M19</f>
        <v>215888977.99999997</v>
      </c>
      <c r="P19" s="4" t="s">
        <v>16</v>
      </c>
      <c r="Q19" s="2">
        <v>16739</v>
      </c>
      <c r="R19" s="2">
        <v>11712</v>
      </c>
      <c r="S19" s="2">
        <v>1311</v>
      </c>
      <c r="T19" s="2">
        <v>0</v>
      </c>
      <c r="U19" s="2">
        <v>1385</v>
      </c>
      <c r="V19" s="2">
        <v>1834</v>
      </c>
      <c r="W19" s="2">
        <v>20938</v>
      </c>
      <c r="X19" s="2">
        <v>2006</v>
      </c>
      <c r="Y19" s="2">
        <v>5130</v>
      </c>
      <c r="Z19" s="2">
        <v>0</v>
      </c>
      <c r="AA19" s="1">
        <f t="shared" ref="AA19" si="9">Q19+S19+U19+W19+Y19</f>
        <v>45503</v>
      </c>
      <c r="AB19" s="13">
        <f t="shared" ref="AB19" si="10">R19+T19+V19+X19+Z19</f>
        <v>15552</v>
      </c>
      <c r="AC19" s="14">
        <f t="shared" ref="AC19" si="11">AA19+AB19</f>
        <v>61055</v>
      </c>
      <c r="AE19" s="4" t="s">
        <v>16</v>
      </c>
      <c r="AF19" s="2">
        <f t="shared" si="5"/>
        <v>4960.1892586175982</v>
      </c>
      <c r="AG19" s="2">
        <f t="shared" si="0"/>
        <v>5334.8454576502736</v>
      </c>
      <c r="AH19" s="2">
        <f t="shared" si="0"/>
        <v>6300.7627765064835</v>
      </c>
      <c r="AI19" s="2" t="str">
        <f t="shared" si="0"/>
        <v>N.A.</v>
      </c>
      <c r="AJ19" s="2">
        <f t="shared" si="0"/>
        <v>7026.8592057761734</v>
      </c>
      <c r="AK19" s="2">
        <f t="shared" si="0"/>
        <v>4952.181025081788</v>
      </c>
      <c r="AL19" s="2">
        <f t="shared" si="0"/>
        <v>1687.1554112140605</v>
      </c>
      <c r="AM19" s="2">
        <f t="shared" si="0"/>
        <v>3977.1684945164502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2996.4346966134094</v>
      </c>
      <c r="AQ19" s="13">
        <f t="shared" ref="AQ19" si="13">IFERROR(M19/AB19, "N.A.")</f>
        <v>5114.5968364197533</v>
      </c>
      <c r="AR19" s="14">
        <f t="shared" ref="AR19" si="14">IFERROR(N19/AC19, "N.A.")</f>
        <v>3535.9753992302017</v>
      </c>
    </row>
    <row r="20" spans="1:44" ht="15" customHeight="1" thickBot="1" x14ac:dyDescent="0.3">
      <c r="A20" s="5" t="s">
        <v>0</v>
      </c>
      <c r="B20" s="42">
        <f>B19+C19</f>
        <v>145510317.99999997</v>
      </c>
      <c r="C20" s="43"/>
      <c r="D20" s="42">
        <f>D19+E19</f>
        <v>8260300</v>
      </c>
      <c r="E20" s="43"/>
      <c r="F20" s="42">
        <f>F19+G19</f>
        <v>18814500</v>
      </c>
      <c r="G20" s="43"/>
      <c r="H20" s="42">
        <f>H19+I19</f>
        <v>43303860</v>
      </c>
      <c r="I20" s="43"/>
      <c r="J20" s="42">
        <f>J19+K19</f>
        <v>0</v>
      </c>
      <c r="K20" s="43"/>
      <c r="L20" s="42">
        <f>L19+M19</f>
        <v>215888977.99999997</v>
      </c>
      <c r="M20" s="46"/>
      <c r="N20" s="22">
        <f>B20+D20+F20+H20+J20</f>
        <v>215888977.99999997</v>
      </c>
      <c r="P20" s="5" t="s">
        <v>0</v>
      </c>
      <c r="Q20" s="42">
        <f>Q19+R19</f>
        <v>28451</v>
      </c>
      <c r="R20" s="43"/>
      <c r="S20" s="42">
        <f>S19+T19</f>
        <v>1311</v>
      </c>
      <c r="T20" s="43"/>
      <c r="U20" s="42">
        <f>U19+V19</f>
        <v>3219</v>
      </c>
      <c r="V20" s="43"/>
      <c r="W20" s="42">
        <f>W19+X19</f>
        <v>22944</v>
      </c>
      <c r="X20" s="43"/>
      <c r="Y20" s="42">
        <f>Y19+Z19</f>
        <v>5130</v>
      </c>
      <c r="Z20" s="43"/>
      <c r="AA20" s="42">
        <f>AA19+AB19</f>
        <v>61055</v>
      </c>
      <c r="AB20" s="43"/>
      <c r="AC20" s="23">
        <f>Q20+S20+U20+W20+Y20</f>
        <v>61055</v>
      </c>
      <c r="AE20" s="5" t="s">
        <v>0</v>
      </c>
      <c r="AF20" s="44">
        <f>IFERROR(B20/Q20,"N.A.")</f>
        <v>5114.4184035710514</v>
      </c>
      <c r="AG20" s="45"/>
      <c r="AH20" s="44">
        <f>IFERROR(D20/S20,"N.A.")</f>
        <v>6300.7627765064835</v>
      </c>
      <c r="AI20" s="45"/>
      <c r="AJ20" s="44">
        <f>IFERROR(F20/U20,"N.A.")</f>
        <v>5844.8275862068967</v>
      </c>
      <c r="AK20" s="45"/>
      <c r="AL20" s="44">
        <f>IFERROR(H20/W20,"N.A.")</f>
        <v>1887.3718619246863</v>
      </c>
      <c r="AM20" s="45"/>
      <c r="AN20" s="44">
        <f>IFERROR(J20/Y20,"N.A.")</f>
        <v>0</v>
      </c>
      <c r="AO20" s="45"/>
      <c r="AP20" s="44">
        <f>IFERROR(L20/AA20,"N.A.")</f>
        <v>3535.9753992302017</v>
      </c>
      <c r="AQ20" s="45"/>
      <c r="AR20" s="16">
        <f>IFERROR(N20/AC20, "N.A.")</f>
        <v>3535.9753992302017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20176460</v>
      </c>
      <c r="C27" s="2"/>
      <c r="D27" s="2">
        <v>5288140.0000000009</v>
      </c>
      <c r="E27" s="2"/>
      <c r="F27" s="2">
        <v>9732200</v>
      </c>
      <c r="G27" s="2"/>
      <c r="H27" s="2">
        <v>14757170</v>
      </c>
      <c r="I27" s="2"/>
      <c r="J27" s="2">
        <v>0</v>
      </c>
      <c r="K27" s="2"/>
      <c r="L27" s="1">
        <f>B27+D27+F27+H27+J27</f>
        <v>49953970</v>
      </c>
      <c r="M27" s="13">
        <f>C27+E27+G27+I27+K27</f>
        <v>0</v>
      </c>
      <c r="N27" s="14">
        <f>L27+M27</f>
        <v>49953970</v>
      </c>
      <c r="P27" s="3" t="s">
        <v>12</v>
      </c>
      <c r="Q27" s="2">
        <v>3106</v>
      </c>
      <c r="R27" s="2">
        <v>0</v>
      </c>
      <c r="S27" s="2">
        <v>1023</v>
      </c>
      <c r="T27" s="2">
        <v>0</v>
      </c>
      <c r="U27" s="2">
        <v>1099</v>
      </c>
      <c r="V27" s="2">
        <v>0</v>
      </c>
      <c r="W27" s="2">
        <v>3665</v>
      </c>
      <c r="X27" s="2">
        <v>0</v>
      </c>
      <c r="Y27" s="2">
        <v>536</v>
      </c>
      <c r="Z27" s="2">
        <v>0</v>
      </c>
      <c r="AA27" s="1">
        <f>Q27+S27+U27+W27+Y27</f>
        <v>9429</v>
      </c>
      <c r="AB27" s="13">
        <f>R27+T27+V27+X27+Z27</f>
        <v>0</v>
      </c>
      <c r="AC27" s="14">
        <f>AA27+AB27</f>
        <v>9429</v>
      </c>
      <c r="AE27" s="3" t="s">
        <v>12</v>
      </c>
      <c r="AF27" s="2">
        <f>IFERROR(B27/Q27, "N.A.")</f>
        <v>6495.962652929813</v>
      </c>
      <c r="AG27" s="2" t="str">
        <f t="shared" ref="AG27:AR31" si="15">IFERROR(C27/R27, "N.A.")</f>
        <v>N.A.</v>
      </c>
      <c r="AH27" s="2">
        <f t="shared" si="15"/>
        <v>5169.2473118279577</v>
      </c>
      <c r="AI27" s="2" t="str">
        <f t="shared" si="15"/>
        <v>N.A.</v>
      </c>
      <c r="AJ27" s="2">
        <f t="shared" si="15"/>
        <v>8855.50500454959</v>
      </c>
      <c r="AK27" s="2" t="str">
        <f t="shared" si="15"/>
        <v>N.A.</v>
      </c>
      <c r="AL27" s="2">
        <f t="shared" si="15"/>
        <v>4026.512960436562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5297.9075193551807</v>
      </c>
      <c r="AQ27" s="13" t="str">
        <f t="shared" si="15"/>
        <v>N.A.</v>
      </c>
      <c r="AR27" s="14">
        <f t="shared" si="15"/>
        <v>5297.9075193551807</v>
      </c>
    </row>
    <row r="28" spans="1:44" ht="15" customHeight="1" thickBot="1" x14ac:dyDescent="0.3">
      <c r="A28" s="3" t="s">
        <v>13</v>
      </c>
      <c r="B28" s="2">
        <v>1152000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1152000</v>
      </c>
      <c r="M28" s="13">
        <f t="shared" si="16"/>
        <v>0</v>
      </c>
      <c r="N28" s="14">
        <f t="shared" ref="N28:N30" si="17">L28+M28</f>
        <v>1152000</v>
      </c>
      <c r="P28" s="3" t="s">
        <v>13</v>
      </c>
      <c r="Q28" s="2">
        <v>288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288</v>
      </c>
      <c r="AB28" s="13">
        <f t="shared" si="18"/>
        <v>0</v>
      </c>
      <c r="AC28" s="14">
        <f t="shared" ref="AC28:AC30" si="19">AA28+AB28</f>
        <v>288</v>
      </c>
      <c r="AE28" s="3" t="s">
        <v>13</v>
      </c>
      <c r="AF28" s="2">
        <f t="shared" ref="AF28:AF31" si="20">IFERROR(B28/Q28, "N.A.")</f>
        <v>4000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4000</v>
      </c>
      <c r="AQ28" s="13" t="str">
        <f t="shared" si="15"/>
        <v>N.A.</v>
      </c>
      <c r="AR28" s="14">
        <f t="shared" si="15"/>
        <v>4000</v>
      </c>
    </row>
    <row r="29" spans="1:44" ht="15" customHeight="1" thickBot="1" x14ac:dyDescent="0.3">
      <c r="A29" s="3" t="s">
        <v>14</v>
      </c>
      <c r="B29" s="2">
        <v>20227030.000000004</v>
      </c>
      <c r="C29" s="2">
        <v>39414829.999999993</v>
      </c>
      <c r="D29" s="2">
        <v>2972160</v>
      </c>
      <c r="E29" s="2"/>
      <c r="F29" s="2"/>
      <c r="G29" s="2">
        <v>9082300</v>
      </c>
      <c r="H29" s="2"/>
      <c r="I29" s="2">
        <v>7077659.9999999991</v>
      </c>
      <c r="J29" s="2"/>
      <c r="K29" s="2"/>
      <c r="L29" s="1">
        <f t="shared" si="16"/>
        <v>23199190.000000004</v>
      </c>
      <c r="M29" s="13">
        <f t="shared" si="16"/>
        <v>55574789.999999993</v>
      </c>
      <c r="N29" s="14">
        <f t="shared" si="17"/>
        <v>78773980</v>
      </c>
      <c r="P29" s="3" t="s">
        <v>14</v>
      </c>
      <c r="Q29" s="2">
        <v>4474</v>
      </c>
      <c r="R29" s="2">
        <v>7040</v>
      </c>
      <c r="S29" s="2">
        <v>288</v>
      </c>
      <c r="T29" s="2">
        <v>0</v>
      </c>
      <c r="U29" s="2">
        <v>0</v>
      </c>
      <c r="V29" s="2">
        <v>1548</v>
      </c>
      <c r="W29" s="2">
        <v>0</v>
      </c>
      <c r="X29" s="2">
        <v>1099</v>
      </c>
      <c r="Y29" s="2">
        <v>0</v>
      </c>
      <c r="Z29" s="2">
        <v>0</v>
      </c>
      <c r="AA29" s="1">
        <f t="shared" si="18"/>
        <v>4762</v>
      </c>
      <c r="AB29" s="13">
        <f t="shared" si="18"/>
        <v>9687</v>
      </c>
      <c r="AC29" s="14">
        <f t="shared" si="19"/>
        <v>14449</v>
      </c>
      <c r="AE29" s="3" t="s">
        <v>14</v>
      </c>
      <c r="AF29" s="2">
        <f t="shared" si="20"/>
        <v>4521.0169870362097</v>
      </c>
      <c r="AG29" s="2">
        <f t="shared" si="15"/>
        <v>5598.6974431818171</v>
      </c>
      <c r="AH29" s="2">
        <f t="shared" si="15"/>
        <v>10320</v>
      </c>
      <c r="AI29" s="2" t="str">
        <f t="shared" si="15"/>
        <v>N.A.</v>
      </c>
      <c r="AJ29" s="2" t="str">
        <f t="shared" si="15"/>
        <v>N.A.</v>
      </c>
      <c r="AK29" s="2">
        <f t="shared" si="15"/>
        <v>5867.118863049096</v>
      </c>
      <c r="AL29" s="2" t="str">
        <f t="shared" si="15"/>
        <v>N.A.</v>
      </c>
      <c r="AM29" s="2">
        <f t="shared" si="15"/>
        <v>6440.0909918107363</v>
      </c>
      <c r="AN29" s="2" t="str">
        <f t="shared" si="15"/>
        <v>N.A.</v>
      </c>
      <c r="AO29" s="2" t="str">
        <f t="shared" si="15"/>
        <v>N.A.</v>
      </c>
      <c r="AP29" s="15">
        <f t="shared" si="15"/>
        <v>4871.7324653506939</v>
      </c>
      <c r="AQ29" s="13">
        <f t="shared" si="15"/>
        <v>5737.0486218643537</v>
      </c>
      <c r="AR29" s="14">
        <f t="shared" si="15"/>
        <v>5451.8637968025469</v>
      </c>
    </row>
    <row r="30" spans="1:44" ht="15" customHeight="1" thickBot="1" x14ac:dyDescent="0.3">
      <c r="A30" s="3" t="s">
        <v>15</v>
      </c>
      <c r="B30" s="2">
        <v>5428350</v>
      </c>
      <c r="C30" s="2"/>
      <c r="D30" s="2"/>
      <c r="E30" s="2"/>
      <c r="F30" s="2"/>
      <c r="G30" s="2"/>
      <c r="H30" s="2">
        <v>6487590.0000000009</v>
      </c>
      <c r="I30" s="2"/>
      <c r="J30" s="2">
        <v>0</v>
      </c>
      <c r="K30" s="2"/>
      <c r="L30" s="1">
        <f t="shared" si="16"/>
        <v>11915940</v>
      </c>
      <c r="M30" s="13">
        <f t="shared" si="16"/>
        <v>0</v>
      </c>
      <c r="N30" s="14">
        <f t="shared" si="17"/>
        <v>11915940</v>
      </c>
      <c r="P30" s="3" t="s">
        <v>15</v>
      </c>
      <c r="Q30" s="2">
        <v>1066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12016</v>
      </c>
      <c r="X30" s="2">
        <v>0</v>
      </c>
      <c r="Y30" s="2">
        <v>2335</v>
      </c>
      <c r="Z30" s="2">
        <v>0</v>
      </c>
      <c r="AA30" s="1">
        <f t="shared" si="18"/>
        <v>15417</v>
      </c>
      <c r="AB30" s="13">
        <f t="shared" si="18"/>
        <v>0</v>
      </c>
      <c r="AC30" s="21">
        <f t="shared" si="19"/>
        <v>15417</v>
      </c>
      <c r="AE30" s="3" t="s">
        <v>15</v>
      </c>
      <c r="AF30" s="2">
        <f t="shared" si="20"/>
        <v>5092.2607879924954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539.91261651131833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772.90912628916135</v>
      </c>
      <c r="AQ30" s="13" t="str">
        <f t="shared" si="15"/>
        <v>N.A.</v>
      </c>
      <c r="AR30" s="14">
        <f t="shared" si="15"/>
        <v>772.90912628916135</v>
      </c>
    </row>
    <row r="31" spans="1:44" ht="15" customHeight="1" thickBot="1" x14ac:dyDescent="0.3">
      <c r="A31" s="4" t="s">
        <v>16</v>
      </c>
      <c r="B31" s="2">
        <v>46983839.999999993</v>
      </c>
      <c r="C31" s="2">
        <v>39414829.999999993</v>
      </c>
      <c r="D31" s="2">
        <v>8260300</v>
      </c>
      <c r="E31" s="2"/>
      <c r="F31" s="2">
        <v>9732200</v>
      </c>
      <c r="G31" s="2">
        <v>9082300</v>
      </c>
      <c r="H31" s="2">
        <v>21244760.000000011</v>
      </c>
      <c r="I31" s="2">
        <v>7077659.9999999991</v>
      </c>
      <c r="J31" s="2">
        <v>0</v>
      </c>
      <c r="K31" s="2"/>
      <c r="L31" s="1">
        <f t="shared" ref="L31" si="21">B31+D31+F31+H31+J31</f>
        <v>86221100</v>
      </c>
      <c r="M31" s="13">
        <f t="shared" ref="M31" si="22">C31+E31+G31+I31+K31</f>
        <v>55574789.999999993</v>
      </c>
      <c r="N31" s="21">
        <f t="shared" ref="N31" si="23">L31+M31</f>
        <v>141795890</v>
      </c>
      <c r="P31" s="4" t="s">
        <v>16</v>
      </c>
      <c r="Q31" s="2">
        <v>8934</v>
      </c>
      <c r="R31" s="2">
        <v>7040</v>
      </c>
      <c r="S31" s="2">
        <v>1311</v>
      </c>
      <c r="T31" s="2">
        <v>0</v>
      </c>
      <c r="U31" s="2">
        <v>1099</v>
      </c>
      <c r="V31" s="2">
        <v>1548</v>
      </c>
      <c r="W31" s="2">
        <v>15681</v>
      </c>
      <c r="X31" s="2">
        <v>1099</v>
      </c>
      <c r="Y31" s="2">
        <v>2871</v>
      </c>
      <c r="Z31" s="2">
        <v>0</v>
      </c>
      <c r="AA31" s="1">
        <f t="shared" ref="AA31" si="24">Q31+S31+U31+W31+Y31</f>
        <v>29896</v>
      </c>
      <c r="AB31" s="13">
        <f t="shared" ref="AB31" si="25">R31+T31+V31+X31+Z31</f>
        <v>9687</v>
      </c>
      <c r="AC31" s="14">
        <f t="shared" ref="AC31" si="26">AA31+AB31</f>
        <v>39583</v>
      </c>
      <c r="AE31" s="4" t="s">
        <v>16</v>
      </c>
      <c r="AF31" s="2">
        <f t="shared" si="20"/>
        <v>5258.9926124916046</v>
      </c>
      <c r="AG31" s="2">
        <f t="shared" si="15"/>
        <v>5598.6974431818171</v>
      </c>
      <c r="AH31" s="2">
        <f t="shared" si="15"/>
        <v>6300.7627765064835</v>
      </c>
      <c r="AI31" s="2" t="str">
        <f t="shared" si="15"/>
        <v>N.A.</v>
      </c>
      <c r="AJ31" s="2">
        <f t="shared" si="15"/>
        <v>8855.50500454959</v>
      </c>
      <c r="AK31" s="2">
        <f t="shared" si="15"/>
        <v>5867.118863049096</v>
      </c>
      <c r="AL31" s="2">
        <f t="shared" si="15"/>
        <v>1354.8090045277731</v>
      </c>
      <c r="AM31" s="2">
        <f t="shared" si="15"/>
        <v>6440.0909918107363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2884.0346534653463</v>
      </c>
      <c r="AQ31" s="13">
        <f t="shared" ref="AQ31" si="28">IFERROR(M31/AB31, "N.A.")</f>
        <v>5737.0486218643537</v>
      </c>
      <c r="AR31" s="14">
        <f t="shared" ref="AR31" si="29">IFERROR(N31/AC31, "N.A.")</f>
        <v>3582.2421241442034</v>
      </c>
    </row>
    <row r="32" spans="1:44" ht="15" customHeight="1" thickBot="1" x14ac:dyDescent="0.3">
      <c r="A32" s="5" t="s">
        <v>0</v>
      </c>
      <c r="B32" s="42">
        <f>B31+C31</f>
        <v>86398669.999999985</v>
      </c>
      <c r="C32" s="43"/>
      <c r="D32" s="42">
        <f>D31+E31</f>
        <v>8260300</v>
      </c>
      <c r="E32" s="43"/>
      <c r="F32" s="42">
        <f>F31+G31</f>
        <v>18814500</v>
      </c>
      <c r="G32" s="43"/>
      <c r="H32" s="42">
        <f>H31+I31</f>
        <v>28322420.000000011</v>
      </c>
      <c r="I32" s="43"/>
      <c r="J32" s="42">
        <f>J31+K31</f>
        <v>0</v>
      </c>
      <c r="K32" s="43"/>
      <c r="L32" s="42">
        <f>L31+M31</f>
        <v>141795890</v>
      </c>
      <c r="M32" s="46"/>
      <c r="N32" s="22">
        <f>B32+D32+F32+H32+J32</f>
        <v>141795890</v>
      </c>
      <c r="P32" s="5" t="s">
        <v>0</v>
      </c>
      <c r="Q32" s="42">
        <f>Q31+R31</f>
        <v>15974</v>
      </c>
      <c r="R32" s="43"/>
      <c r="S32" s="42">
        <f>S31+T31</f>
        <v>1311</v>
      </c>
      <c r="T32" s="43"/>
      <c r="U32" s="42">
        <f>U31+V31</f>
        <v>2647</v>
      </c>
      <c r="V32" s="43"/>
      <c r="W32" s="42">
        <f>W31+X31</f>
        <v>16780</v>
      </c>
      <c r="X32" s="43"/>
      <c r="Y32" s="42">
        <f>Y31+Z31</f>
        <v>2871</v>
      </c>
      <c r="Z32" s="43"/>
      <c r="AA32" s="42">
        <f>AA31+AB31</f>
        <v>39583</v>
      </c>
      <c r="AB32" s="43"/>
      <c r="AC32" s="23">
        <f>Q32+S32+U32+W32+Y32</f>
        <v>39583</v>
      </c>
      <c r="AE32" s="5" t="s">
        <v>0</v>
      </c>
      <c r="AF32" s="44">
        <f>IFERROR(B32/Q32,"N.A.")</f>
        <v>5408.7060222862137</v>
      </c>
      <c r="AG32" s="45"/>
      <c r="AH32" s="44">
        <f>IFERROR(D32/S32,"N.A.")</f>
        <v>6300.7627765064835</v>
      </c>
      <c r="AI32" s="45"/>
      <c r="AJ32" s="44">
        <f>IFERROR(F32/U32,"N.A.")</f>
        <v>7107.857952398942</v>
      </c>
      <c r="AK32" s="45"/>
      <c r="AL32" s="44">
        <f>IFERROR(H32/W32,"N.A.")</f>
        <v>1687.8676996424322</v>
      </c>
      <c r="AM32" s="45"/>
      <c r="AN32" s="44">
        <f>IFERROR(J32/Y32,"N.A.")</f>
        <v>0</v>
      </c>
      <c r="AO32" s="45"/>
      <c r="AP32" s="44">
        <f>IFERROR(L32/AA32,"N.A.")</f>
        <v>3582.2421241442034</v>
      </c>
      <c r="AQ32" s="45"/>
      <c r="AR32" s="16">
        <f>IFERROR(N32/AC32, "N.A.")</f>
        <v>3582.2421241442034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3783665.0000000005</v>
      </c>
      <c r="C39" s="2"/>
      <c r="D39" s="2"/>
      <c r="E39" s="2"/>
      <c r="F39" s="2">
        <v>0</v>
      </c>
      <c r="G39" s="2"/>
      <c r="H39" s="2">
        <v>14080900</v>
      </c>
      <c r="I39" s="2"/>
      <c r="J39" s="2">
        <v>0</v>
      </c>
      <c r="K39" s="2"/>
      <c r="L39" s="1">
        <f>B39+D39+F39+H39+J39</f>
        <v>17864565</v>
      </c>
      <c r="M39" s="13">
        <f>C39+E39+G39+I39+K39</f>
        <v>0</v>
      </c>
      <c r="N39" s="14">
        <f>L39+M39</f>
        <v>17864565</v>
      </c>
      <c r="P39" s="3" t="s">
        <v>12</v>
      </c>
      <c r="Q39" s="2">
        <v>1486</v>
      </c>
      <c r="R39" s="2">
        <v>0</v>
      </c>
      <c r="S39" s="2">
        <v>0</v>
      </c>
      <c r="T39" s="2">
        <v>0</v>
      </c>
      <c r="U39" s="2">
        <v>286</v>
      </c>
      <c r="V39" s="2">
        <v>0</v>
      </c>
      <c r="W39" s="2">
        <v>5022</v>
      </c>
      <c r="X39" s="2">
        <v>0</v>
      </c>
      <c r="Y39" s="2">
        <v>1494</v>
      </c>
      <c r="Z39" s="2">
        <v>0</v>
      </c>
      <c r="AA39" s="1">
        <f>Q39+S39+U39+W39+Y39</f>
        <v>8288</v>
      </c>
      <c r="AB39" s="13">
        <f>R39+T39+V39+X39+Z39</f>
        <v>0</v>
      </c>
      <c r="AC39" s="14">
        <f>AA39+AB39</f>
        <v>8288</v>
      </c>
      <c r="AE39" s="3" t="s">
        <v>12</v>
      </c>
      <c r="AF39" s="2">
        <f>IFERROR(B39/Q39, "N.A.")</f>
        <v>2546.2079407806195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0</v>
      </c>
      <c r="AK39" s="2" t="str">
        <f t="shared" si="30"/>
        <v>N.A.</v>
      </c>
      <c r="AL39" s="2">
        <f t="shared" si="30"/>
        <v>2803.8430904022302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2155.4735762548262</v>
      </c>
      <c r="AQ39" s="13" t="str">
        <f t="shared" si="30"/>
        <v>N.A.</v>
      </c>
      <c r="AR39" s="14">
        <f t="shared" si="30"/>
        <v>2155.4735762548262</v>
      </c>
    </row>
    <row r="40" spans="1:44" ht="15" customHeight="1" thickBot="1" x14ac:dyDescent="0.3">
      <c r="A40" s="3" t="s">
        <v>13</v>
      </c>
      <c r="B40" s="2">
        <v>1438393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1438393</v>
      </c>
      <c r="M40" s="13">
        <f t="shared" si="31"/>
        <v>0</v>
      </c>
      <c r="N40" s="14">
        <f t="shared" ref="N40:N42" si="32">L40+M40</f>
        <v>1438393</v>
      </c>
      <c r="P40" s="3" t="s">
        <v>13</v>
      </c>
      <c r="Q40" s="2">
        <v>668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668</v>
      </c>
      <c r="AB40" s="13">
        <f t="shared" si="33"/>
        <v>0</v>
      </c>
      <c r="AC40" s="14">
        <f t="shared" ref="AC40:AC42" si="34">AA40+AB40</f>
        <v>668</v>
      </c>
      <c r="AE40" s="3" t="s">
        <v>13</v>
      </c>
      <c r="AF40" s="2">
        <f t="shared" ref="AF40:AF43" si="35">IFERROR(B40/Q40, "N.A.")</f>
        <v>2153.2829341317365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2153.2829341317365</v>
      </c>
      <c r="AQ40" s="13" t="str">
        <f t="shared" si="30"/>
        <v>N.A.</v>
      </c>
      <c r="AR40" s="14">
        <f t="shared" si="30"/>
        <v>2153.2829341317365</v>
      </c>
    </row>
    <row r="41" spans="1:44" ht="15" customHeight="1" thickBot="1" x14ac:dyDescent="0.3">
      <c r="A41" s="3" t="s">
        <v>14</v>
      </c>
      <c r="B41" s="2">
        <v>30578900.000000007</v>
      </c>
      <c r="C41" s="2">
        <v>23066879.999999996</v>
      </c>
      <c r="D41" s="2"/>
      <c r="E41" s="2"/>
      <c r="F41" s="2"/>
      <c r="G41" s="2">
        <v>0</v>
      </c>
      <c r="H41" s="2"/>
      <c r="I41" s="2">
        <v>900539.99999999988</v>
      </c>
      <c r="J41" s="2">
        <v>0</v>
      </c>
      <c r="K41" s="2"/>
      <c r="L41" s="1">
        <f t="shared" si="31"/>
        <v>30578900.000000007</v>
      </c>
      <c r="M41" s="13">
        <f t="shared" si="31"/>
        <v>23967419.999999996</v>
      </c>
      <c r="N41" s="14">
        <f t="shared" si="32"/>
        <v>54546320</v>
      </c>
      <c r="P41" s="3" t="s">
        <v>14</v>
      </c>
      <c r="Q41" s="2">
        <v>5336</v>
      </c>
      <c r="R41" s="2">
        <v>4672</v>
      </c>
      <c r="S41" s="2">
        <v>0</v>
      </c>
      <c r="T41" s="2">
        <v>0</v>
      </c>
      <c r="U41" s="2">
        <v>0</v>
      </c>
      <c r="V41" s="2">
        <v>286</v>
      </c>
      <c r="W41" s="2">
        <v>0</v>
      </c>
      <c r="X41" s="2">
        <v>907</v>
      </c>
      <c r="Y41" s="2">
        <v>765</v>
      </c>
      <c r="Z41" s="2">
        <v>0</v>
      </c>
      <c r="AA41" s="1">
        <f t="shared" si="33"/>
        <v>6101</v>
      </c>
      <c r="AB41" s="13">
        <f t="shared" si="33"/>
        <v>5865</v>
      </c>
      <c r="AC41" s="14">
        <f t="shared" si="34"/>
        <v>11966</v>
      </c>
      <c r="AE41" s="3" t="s">
        <v>14</v>
      </c>
      <c r="AF41" s="2">
        <f t="shared" si="35"/>
        <v>5730.6784107946041</v>
      </c>
      <c r="AG41" s="2">
        <f t="shared" si="30"/>
        <v>4937.2602739726017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0</v>
      </c>
      <c r="AL41" s="2" t="str">
        <f t="shared" si="30"/>
        <v>N.A.</v>
      </c>
      <c r="AM41" s="2">
        <f t="shared" si="30"/>
        <v>992.87761852260189</v>
      </c>
      <c r="AN41" s="2">
        <f t="shared" si="30"/>
        <v>0</v>
      </c>
      <c r="AO41" s="2" t="str">
        <f t="shared" si="30"/>
        <v>N.A.</v>
      </c>
      <c r="AP41" s="15">
        <f t="shared" si="30"/>
        <v>5012.1127683986242</v>
      </c>
      <c r="AQ41" s="13">
        <f t="shared" si="30"/>
        <v>4086.5166240409203</v>
      </c>
      <c r="AR41" s="14">
        <f t="shared" si="30"/>
        <v>4558.4422530503089</v>
      </c>
    </row>
    <row r="42" spans="1:44" ht="15" customHeight="1" thickBot="1" x14ac:dyDescent="0.3">
      <c r="A42" s="3" t="s">
        <v>15</v>
      </c>
      <c r="B42" s="2">
        <v>243810</v>
      </c>
      <c r="C42" s="2"/>
      <c r="D42" s="2"/>
      <c r="E42" s="2"/>
      <c r="F42" s="2"/>
      <c r="G42" s="2"/>
      <c r="H42" s="2">
        <v>0</v>
      </c>
      <c r="I42" s="2"/>
      <c r="J42" s="2"/>
      <c r="K42" s="2"/>
      <c r="L42" s="1">
        <f t="shared" si="31"/>
        <v>243810</v>
      </c>
      <c r="M42" s="13">
        <f t="shared" si="31"/>
        <v>0</v>
      </c>
      <c r="N42" s="14">
        <f t="shared" si="32"/>
        <v>243810</v>
      </c>
      <c r="P42" s="3" t="s">
        <v>15</v>
      </c>
      <c r="Q42" s="2">
        <v>315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235</v>
      </c>
      <c r="X42" s="2">
        <v>0</v>
      </c>
      <c r="Y42" s="2">
        <v>0</v>
      </c>
      <c r="Z42" s="2">
        <v>0</v>
      </c>
      <c r="AA42" s="1">
        <f t="shared" si="33"/>
        <v>550</v>
      </c>
      <c r="AB42" s="13">
        <f t="shared" si="33"/>
        <v>0</v>
      </c>
      <c r="AC42" s="14">
        <f t="shared" si="34"/>
        <v>550</v>
      </c>
      <c r="AE42" s="3" t="s">
        <v>15</v>
      </c>
      <c r="AF42" s="2">
        <f t="shared" si="35"/>
        <v>774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0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443.29090909090911</v>
      </c>
      <c r="AQ42" s="13" t="str">
        <f t="shared" si="30"/>
        <v>N.A.</v>
      </c>
      <c r="AR42" s="14">
        <f t="shared" si="30"/>
        <v>443.29090909090911</v>
      </c>
    </row>
    <row r="43" spans="1:44" ht="15" customHeight="1" thickBot="1" x14ac:dyDescent="0.3">
      <c r="A43" s="4" t="s">
        <v>16</v>
      </c>
      <c r="B43" s="2">
        <v>36044768</v>
      </c>
      <c r="C43" s="2">
        <v>23066879.999999996</v>
      </c>
      <c r="D43" s="2"/>
      <c r="E43" s="2"/>
      <c r="F43" s="2">
        <v>0</v>
      </c>
      <c r="G43" s="2">
        <v>0</v>
      </c>
      <c r="H43" s="2">
        <v>14080900</v>
      </c>
      <c r="I43" s="2">
        <v>900539.99999999988</v>
      </c>
      <c r="J43" s="2">
        <v>0</v>
      </c>
      <c r="K43" s="2"/>
      <c r="L43" s="1">
        <f t="shared" ref="L43" si="36">B43+D43+F43+H43+J43</f>
        <v>50125668</v>
      </c>
      <c r="M43" s="13">
        <f t="shared" ref="M43" si="37">C43+E43+G43+I43+K43</f>
        <v>23967419.999999996</v>
      </c>
      <c r="N43" s="21">
        <f t="shared" ref="N43" si="38">L43+M43</f>
        <v>74093088</v>
      </c>
      <c r="P43" s="4" t="s">
        <v>16</v>
      </c>
      <c r="Q43" s="2">
        <v>7805</v>
      </c>
      <c r="R43" s="2">
        <v>4672</v>
      </c>
      <c r="S43" s="2">
        <v>0</v>
      </c>
      <c r="T43" s="2">
        <v>0</v>
      </c>
      <c r="U43" s="2">
        <v>286</v>
      </c>
      <c r="V43" s="2">
        <v>286</v>
      </c>
      <c r="W43" s="2">
        <v>5257</v>
      </c>
      <c r="X43" s="2">
        <v>907</v>
      </c>
      <c r="Y43" s="2">
        <v>2259</v>
      </c>
      <c r="Z43" s="2">
        <v>0</v>
      </c>
      <c r="AA43" s="1">
        <f t="shared" ref="AA43" si="39">Q43+S43+U43+W43+Y43</f>
        <v>15607</v>
      </c>
      <c r="AB43" s="13">
        <f t="shared" ref="AB43" si="40">R43+T43+V43+X43+Z43</f>
        <v>5865</v>
      </c>
      <c r="AC43" s="21">
        <f t="shared" ref="AC43" si="41">AA43+AB43</f>
        <v>21472</v>
      </c>
      <c r="AE43" s="4" t="s">
        <v>16</v>
      </c>
      <c r="AF43" s="2">
        <f t="shared" si="35"/>
        <v>4618.1637411915435</v>
      </c>
      <c r="AG43" s="2">
        <f t="shared" si="30"/>
        <v>4937.2602739726017</v>
      </c>
      <c r="AH43" s="2" t="str">
        <f t="shared" si="30"/>
        <v>N.A.</v>
      </c>
      <c r="AI43" s="2" t="str">
        <f t="shared" si="30"/>
        <v>N.A.</v>
      </c>
      <c r="AJ43" s="2">
        <f t="shared" si="30"/>
        <v>0</v>
      </c>
      <c r="AK43" s="2">
        <f t="shared" si="30"/>
        <v>0</v>
      </c>
      <c r="AL43" s="2">
        <f t="shared" si="30"/>
        <v>2678.5048506752901</v>
      </c>
      <c r="AM43" s="2">
        <f t="shared" si="30"/>
        <v>992.87761852260189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3211.7426795668612</v>
      </c>
      <c r="AQ43" s="13">
        <f t="shared" ref="AQ43" si="43">IFERROR(M43/AB43, "N.A.")</f>
        <v>4086.5166240409203</v>
      </c>
      <c r="AR43" s="14">
        <f t="shared" ref="AR43" si="44">IFERROR(N43/AC43, "N.A.")</f>
        <v>3450.6840536512668</v>
      </c>
    </row>
    <row r="44" spans="1:44" ht="15" customHeight="1" thickBot="1" x14ac:dyDescent="0.3">
      <c r="A44" s="5" t="s">
        <v>0</v>
      </c>
      <c r="B44" s="42">
        <f>B43+C43</f>
        <v>59111648</v>
      </c>
      <c r="C44" s="43"/>
      <c r="D44" s="42">
        <f>D43+E43</f>
        <v>0</v>
      </c>
      <c r="E44" s="43"/>
      <c r="F44" s="42">
        <f>F43+G43</f>
        <v>0</v>
      </c>
      <c r="G44" s="43"/>
      <c r="H44" s="42">
        <f>H43+I43</f>
        <v>14981440</v>
      </c>
      <c r="I44" s="43"/>
      <c r="J44" s="42">
        <f>J43+K43</f>
        <v>0</v>
      </c>
      <c r="K44" s="43"/>
      <c r="L44" s="42">
        <f>L43+M43</f>
        <v>74093088</v>
      </c>
      <c r="M44" s="46"/>
      <c r="N44" s="22">
        <f>B44+D44+F44+H44+J44</f>
        <v>74093088</v>
      </c>
      <c r="P44" s="5" t="s">
        <v>0</v>
      </c>
      <c r="Q44" s="42">
        <f>Q43+R43</f>
        <v>12477</v>
      </c>
      <c r="R44" s="43"/>
      <c r="S44" s="42">
        <f>S43+T43</f>
        <v>0</v>
      </c>
      <c r="T44" s="43"/>
      <c r="U44" s="42">
        <f>U43+V43</f>
        <v>572</v>
      </c>
      <c r="V44" s="43"/>
      <c r="W44" s="42">
        <f>W43+X43</f>
        <v>6164</v>
      </c>
      <c r="X44" s="43"/>
      <c r="Y44" s="42">
        <f>Y43+Z43</f>
        <v>2259</v>
      </c>
      <c r="Z44" s="43"/>
      <c r="AA44" s="42">
        <f>AA43+AB43</f>
        <v>21472</v>
      </c>
      <c r="AB44" s="46"/>
      <c r="AC44" s="22">
        <f>Q44+S44+U44+W44+Y44</f>
        <v>21472</v>
      </c>
      <c r="AE44" s="5" t="s">
        <v>0</v>
      </c>
      <c r="AF44" s="44">
        <f>IFERROR(B44/Q44,"N.A.")</f>
        <v>4737.6491143704416</v>
      </c>
      <c r="AG44" s="45"/>
      <c r="AH44" s="44" t="str">
        <f>IFERROR(D44/S44,"N.A.")</f>
        <v>N.A.</v>
      </c>
      <c r="AI44" s="45"/>
      <c r="AJ44" s="44">
        <f>IFERROR(F44/U44,"N.A.")</f>
        <v>0</v>
      </c>
      <c r="AK44" s="45"/>
      <c r="AL44" s="44">
        <f>IFERROR(H44/W44,"N.A.")</f>
        <v>2430.4737183646985</v>
      </c>
      <c r="AM44" s="45"/>
      <c r="AN44" s="44">
        <f>IFERROR(J44/Y44,"N.A.")</f>
        <v>0</v>
      </c>
      <c r="AO44" s="45"/>
      <c r="AP44" s="44">
        <f>IFERROR(L44/AA44,"N.A.")</f>
        <v>3450.6840536512668</v>
      </c>
      <c r="AQ44" s="45"/>
      <c r="AR44" s="16">
        <f>IFERROR(N44/AC44, "N.A.")</f>
        <v>3450.6840536512668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5777800</v>
      </c>
      <c r="C15" s="2"/>
      <c r="D15" s="2">
        <v>0</v>
      </c>
      <c r="E15" s="2"/>
      <c r="F15" s="2">
        <v>16021800</v>
      </c>
      <c r="G15" s="2"/>
      <c r="H15" s="2">
        <v>9809610</v>
      </c>
      <c r="I15" s="2"/>
      <c r="J15" s="2"/>
      <c r="K15" s="2"/>
      <c r="L15" s="1">
        <f>B15+D15+F15+H15+J15</f>
        <v>31609210</v>
      </c>
      <c r="M15" s="13">
        <f>C15+E15+G15+I15+K15</f>
        <v>0</v>
      </c>
      <c r="N15" s="14">
        <f>L15+M15</f>
        <v>31609210</v>
      </c>
      <c r="P15" s="3" t="s">
        <v>12</v>
      </c>
      <c r="Q15" s="2">
        <v>1084</v>
      </c>
      <c r="R15" s="2">
        <v>0</v>
      </c>
      <c r="S15" s="2">
        <v>426</v>
      </c>
      <c r="T15" s="2">
        <v>0</v>
      </c>
      <c r="U15" s="2">
        <v>978</v>
      </c>
      <c r="V15" s="2">
        <v>0</v>
      </c>
      <c r="W15" s="2">
        <v>1424</v>
      </c>
      <c r="X15" s="2">
        <v>0</v>
      </c>
      <c r="Y15" s="2">
        <v>0</v>
      </c>
      <c r="Z15" s="2">
        <v>0</v>
      </c>
      <c r="AA15" s="1">
        <f>Q15+S15+U15+W15+Y15</f>
        <v>3912</v>
      </c>
      <c r="AB15" s="13">
        <f>R15+T15+V15+X15+Z15</f>
        <v>0</v>
      </c>
      <c r="AC15" s="14">
        <f>AA15+AB15</f>
        <v>3912</v>
      </c>
      <c r="AE15" s="3" t="s">
        <v>12</v>
      </c>
      <c r="AF15" s="2">
        <f>IFERROR(B15/Q15, "N.A.")</f>
        <v>5330.0738007380078</v>
      </c>
      <c r="AG15" s="2" t="str">
        <f t="shared" ref="AG15:AR19" si="0">IFERROR(C15/R15, "N.A.")</f>
        <v>N.A.</v>
      </c>
      <c r="AH15" s="2">
        <f t="shared" si="0"/>
        <v>0</v>
      </c>
      <c r="AI15" s="2" t="str">
        <f t="shared" si="0"/>
        <v>N.A.</v>
      </c>
      <c r="AJ15" s="2">
        <f t="shared" si="0"/>
        <v>16382.208588957055</v>
      </c>
      <c r="AK15" s="2" t="str">
        <f t="shared" si="0"/>
        <v>N.A.</v>
      </c>
      <c r="AL15" s="2">
        <f t="shared" si="0"/>
        <v>6888.7710674157306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8080.0639059304704</v>
      </c>
      <c r="AQ15" s="13" t="str">
        <f t="shared" si="0"/>
        <v>N.A.</v>
      </c>
      <c r="AR15" s="14">
        <f t="shared" si="0"/>
        <v>8080.0639059304704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>
        <v>3799760.0000000005</v>
      </c>
      <c r="C17" s="2">
        <v>36422829.999999993</v>
      </c>
      <c r="D17" s="2"/>
      <c r="E17" s="2"/>
      <c r="F17" s="2"/>
      <c r="G17" s="2">
        <v>0</v>
      </c>
      <c r="H17" s="2"/>
      <c r="I17" s="2">
        <v>1601600</v>
      </c>
      <c r="J17" s="2">
        <v>0</v>
      </c>
      <c r="K17" s="2"/>
      <c r="L17" s="1">
        <f t="shared" si="1"/>
        <v>3799760.0000000005</v>
      </c>
      <c r="M17" s="13">
        <f t="shared" si="1"/>
        <v>38024429.999999993</v>
      </c>
      <c r="N17" s="14">
        <f t="shared" si="2"/>
        <v>41824189.999999993</v>
      </c>
      <c r="P17" s="3" t="s">
        <v>14</v>
      </c>
      <c r="Q17" s="2">
        <v>1084</v>
      </c>
      <c r="R17" s="2">
        <v>5260</v>
      </c>
      <c r="S17" s="2">
        <v>0</v>
      </c>
      <c r="T17" s="2">
        <v>0</v>
      </c>
      <c r="U17" s="2">
        <v>0</v>
      </c>
      <c r="V17" s="2">
        <v>186</v>
      </c>
      <c r="W17" s="2">
        <v>0</v>
      </c>
      <c r="X17" s="2">
        <v>286</v>
      </c>
      <c r="Y17" s="2">
        <v>186</v>
      </c>
      <c r="Z17" s="2">
        <v>0</v>
      </c>
      <c r="AA17" s="1">
        <f t="shared" si="3"/>
        <v>1270</v>
      </c>
      <c r="AB17" s="13">
        <f t="shared" si="3"/>
        <v>5732</v>
      </c>
      <c r="AC17" s="14">
        <f t="shared" si="4"/>
        <v>7002</v>
      </c>
      <c r="AE17" s="3" t="s">
        <v>14</v>
      </c>
      <c r="AF17" s="2">
        <f t="shared" si="5"/>
        <v>3505.3136531365317</v>
      </c>
      <c r="AG17" s="2">
        <f t="shared" si="0"/>
        <v>6924.4923954372607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0</v>
      </c>
      <c r="AL17" s="2" t="str">
        <f t="shared" si="0"/>
        <v>N.A.</v>
      </c>
      <c r="AM17" s="2">
        <f t="shared" si="0"/>
        <v>5600</v>
      </c>
      <c r="AN17" s="2">
        <f t="shared" si="0"/>
        <v>0</v>
      </c>
      <c r="AO17" s="2" t="str">
        <f t="shared" si="0"/>
        <v>N.A.</v>
      </c>
      <c r="AP17" s="15">
        <f t="shared" si="0"/>
        <v>2991.9370078740162</v>
      </c>
      <c r="AQ17" s="13">
        <f t="shared" si="0"/>
        <v>6633.710746685274</v>
      </c>
      <c r="AR17" s="14">
        <f t="shared" si="0"/>
        <v>5973.1776635247061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>
        <v>0</v>
      </c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286</v>
      </c>
      <c r="X18" s="2">
        <v>0</v>
      </c>
      <c r="Y18" s="2">
        <v>0</v>
      </c>
      <c r="Z18" s="2">
        <v>0</v>
      </c>
      <c r="AA18" s="1">
        <f t="shared" si="3"/>
        <v>286</v>
      </c>
      <c r="AB18" s="13">
        <f t="shared" si="3"/>
        <v>0</v>
      </c>
      <c r="AC18" s="21">
        <f t="shared" si="4"/>
        <v>286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0</v>
      </c>
      <c r="AQ18" s="13" t="str">
        <f t="shared" si="0"/>
        <v>N.A.</v>
      </c>
      <c r="AR18" s="14">
        <f t="shared" si="0"/>
        <v>0</v>
      </c>
    </row>
    <row r="19" spans="1:44" ht="15" customHeight="1" thickBot="1" x14ac:dyDescent="0.3">
      <c r="A19" s="4" t="s">
        <v>16</v>
      </c>
      <c r="B19" s="2">
        <v>9577560.0000000019</v>
      </c>
      <c r="C19" s="2">
        <v>36422829.999999993</v>
      </c>
      <c r="D19" s="2">
        <v>0</v>
      </c>
      <c r="E19" s="2"/>
      <c r="F19" s="2">
        <v>16021800</v>
      </c>
      <c r="G19" s="2">
        <v>0</v>
      </c>
      <c r="H19" s="2">
        <v>9809610</v>
      </c>
      <c r="I19" s="2">
        <v>1601600</v>
      </c>
      <c r="J19" s="2">
        <v>0</v>
      </c>
      <c r="K19" s="2"/>
      <c r="L19" s="1">
        <f t="shared" ref="L19" si="6">B19+D19+F19+H19+J19</f>
        <v>35408970</v>
      </c>
      <c r="M19" s="13">
        <f t="shared" ref="M19" si="7">C19+E19+G19+I19+K19</f>
        <v>38024429.999999993</v>
      </c>
      <c r="N19" s="21">
        <f t="shared" ref="N19" si="8">L19+M19</f>
        <v>73433400</v>
      </c>
      <c r="P19" s="4" t="s">
        <v>16</v>
      </c>
      <c r="Q19" s="2">
        <v>2168</v>
      </c>
      <c r="R19" s="2">
        <v>5260</v>
      </c>
      <c r="S19" s="2">
        <v>426</v>
      </c>
      <c r="T19" s="2">
        <v>0</v>
      </c>
      <c r="U19" s="2">
        <v>978</v>
      </c>
      <c r="V19" s="2">
        <v>186</v>
      </c>
      <c r="W19" s="2">
        <v>1710</v>
      </c>
      <c r="X19" s="2">
        <v>286</v>
      </c>
      <c r="Y19" s="2">
        <v>186</v>
      </c>
      <c r="Z19" s="2">
        <v>0</v>
      </c>
      <c r="AA19" s="1">
        <f t="shared" ref="AA19" si="9">Q19+S19+U19+W19+Y19</f>
        <v>5468</v>
      </c>
      <c r="AB19" s="13">
        <f t="shared" ref="AB19" si="10">R19+T19+V19+X19+Z19</f>
        <v>5732</v>
      </c>
      <c r="AC19" s="14">
        <f t="shared" ref="AC19" si="11">AA19+AB19</f>
        <v>11200</v>
      </c>
      <c r="AE19" s="4" t="s">
        <v>16</v>
      </c>
      <c r="AF19" s="2">
        <f t="shared" si="5"/>
        <v>4417.6937269372702</v>
      </c>
      <c r="AG19" s="2">
        <f t="shared" si="0"/>
        <v>6924.4923954372607</v>
      </c>
      <c r="AH19" s="2">
        <f t="shared" si="0"/>
        <v>0</v>
      </c>
      <c r="AI19" s="2" t="str">
        <f t="shared" si="0"/>
        <v>N.A.</v>
      </c>
      <c r="AJ19" s="2">
        <f t="shared" si="0"/>
        <v>16382.208588957055</v>
      </c>
      <c r="AK19" s="2">
        <f t="shared" si="0"/>
        <v>0</v>
      </c>
      <c r="AL19" s="2">
        <f t="shared" si="0"/>
        <v>5736.6140350877195</v>
      </c>
      <c r="AM19" s="2">
        <f t="shared" si="0"/>
        <v>5600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6475.6711777615219</v>
      </c>
      <c r="AQ19" s="13">
        <f t="shared" ref="AQ19" si="13">IFERROR(M19/AB19, "N.A.")</f>
        <v>6633.710746685274</v>
      </c>
      <c r="AR19" s="14">
        <f t="shared" ref="AR19" si="14">IFERROR(N19/AC19, "N.A.")</f>
        <v>6556.5535714285716</v>
      </c>
    </row>
    <row r="20" spans="1:44" ht="15" customHeight="1" thickBot="1" x14ac:dyDescent="0.3">
      <c r="A20" s="5" t="s">
        <v>0</v>
      </c>
      <c r="B20" s="42">
        <f>B19+C19</f>
        <v>46000389.999999993</v>
      </c>
      <c r="C20" s="43"/>
      <c r="D20" s="42">
        <f>D19+E19</f>
        <v>0</v>
      </c>
      <c r="E20" s="43"/>
      <c r="F20" s="42">
        <f>F19+G19</f>
        <v>16021800</v>
      </c>
      <c r="G20" s="43"/>
      <c r="H20" s="42">
        <f>H19+I19</f>
        <v>11411210</v>
      </c>
      <c r="I20" s="43"/>
      <c r="J20" s="42">
        <f>J19+K19</f>
        <v>0</v>
      </c>
      <c r="K20" s="43"/>
      <c r="L20" s="42">
        <f>L19+M19</f>
        <v>73433400</v>
      </c>
      <c r="M20" s="46"/>
      <c r="N20" s="22">
        <f>B20+D20+F20+H20+J20</f>
        <v>73433400</v>
      </c>
      <c r="P20" s="5" t="s">
        <v>0</v>
      </c>
      <c r="Q20" s="42">
        <f>Q19+R19</f>
        <v>7428</v>
      </c>
      <c r="R20" s="43"/>
      <c r="S20" s="42">
        <f>S19+T19</f>
        <v>426</v>
      </c>
      <c r="T20" s="43"/>
      <c r="U20" s="42">
        <f>U19+V19</f>
        <v>1164</v>
      </c>
      <c r="V20" s="43"/>
      <c r="W20" s="42">
        <f>W19+X19</f>
        <v>1996</v>
      </c>
      <c r="X20" s="43"/>
      <c r="Y20" s="42">
        <f>Y19+Z19</f>
        <v>186</v>
      </c>
      <c r="Z20" s="43"/>
      <c r="AA20" s="42">
        <f>AA19+AB19</f>
        <v>11200</v>
      </c>
      <c r="AB20" s="43"/>
      <c r="AC20" s="23">
        <f>Q20+S20+U20+W20+Y20</f>
        <v>11200</v>
      </c>
      <c r="AE20" s="5" t="s">
        <v>0</v>
      </c>
      <c r="AF20" s="44">
        <f>IFERROR(B20/Q20,"N.A.")</f>
        <v>6192.8365643511033</v>
      </c>
      <c r="AG20" s="45"/>
      <c r="AH20" s="44">
        <f>IFERROR(D20/S20,"N.A.")</f>
        <v>0</v>
      </c>
      <c r="AI20" s="45"/>
      <c r="AJ20" s="44">
        <f>IFERROR(F20/U20,"N.A.")</f>
        <v>13764.432989690722</v>
      </c>
      <c r="AK20" s="45"/>
      <c r="AL20" s="44">
        <f>IFERROR(H20/W20,"N.A.")</f>
        <v>5717.0390781563128</v>
      </c>
      <c r="AM20" s="45"/>
      <c r="AN20" s="44">
        <f>IFERROR(J20/Y20,"N.A.")</f>
        <v>0</v>
      </c>
      <c r="AO20" s="45"/>
      <c r="AP20" s="44">
        <f>IFERROR(L20/AA20,"N.A.")</f>
        <v>6556.5535714285716</v>
      </c>
      <c r="AQ20" s="45"/>
      <c r="AR20" s="16">
        <f>IFERROR(N20/AC20, "N.A.")</f>
        <v>6556.5535714285716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4578100</v>
      </c>
      <c r="C27" s="2"/>
      <c r="D27" s="2">
        <v>0</v>
      </c>
      <c r="E27" s="2"/>
      <c r="F27" s="2">
        <v>13622400</v>
      </c>
      <c r="G27" s="2"/>
      <c r="H27" s="2">
        <v>7235610</v>
      </c>
      <c r="I27" s="2"/>
      <c r="J27" s="2"/>
      <c r="K27" s="2"/>
      <c r="L27" s="1">
        <f>B27+D27+F27+H27+J27</f>
        <v>25436110</v>
      </c>
      <c r="M27" s="13">
        <f>C27+E27+G27+I27+K27</f>
        <v>0</v>
      </c>
      <c r="N27" s="14">
        <f>L27+M27</f>
        <v>25436110</v>
      </c>
      <c r="P27" s="3" t="s">
        <v>12</v>
      </c>
      <c r="Q27" s="2">
        <v>712</v>
      </c>
      <c r="R27" s="2">
        <v>0</v>
      </c>
      <c r="S27" s="2">
        <v>426</v>
      </c>
      <c r="T27" s="2">
        <v>0</v>
      </c>
      <c r="U27" s="2">
        <v>792</v>
      </c>
      <c r="V27" s="2">
        <v>0</v>
      </c>
      <c r="W27" s="2">
        <v>852</v>
      </c>
      <c r="X27" s="2">
        <v>0</v>
      </c>
      <c r="Y27" s="2">
        <v>0</v>
      </c>
      <c r="Z27" s="2">
        <v>0</v>
      </c>
      <c r="AA27" s="1">
        <f>Q27+S27+U27+W27+Y27</f>
        <v>2782</v>
      </c>
      <c r="AB27" s="13">
        <f>R27+T27+V27+X27+Z27</f>
        <v>0</v>
      </c>
      <c r="AC27" s="14">
        <f>AA27+AB27</f>
        <v>2782</v>
      </c>
      <c r="AE27" s="3" t="s">
        <v>12</v>
      </c>
      <c r="AF27" s="2">
        <f>IFERROR(B27/Q27, "N.A.")</f>
        <v>6429.9157303370785</v>
      </c>
      <c r="AG27" s="2" t="str">
        <f t="shared" ref="AG27:AR31" si="15">IFERROR(C27/R27, "N.A.")</f>
        <v>N.A.</v>
      </c>
      <c r="AH27" s="2">
        <f t="shared" si="15"/>
        <v>0</v>
      </c>
      <c r="AI27" s="2" t="str">
        <f t="shared" si="15"/>
        <v>N.A.</v>
      </c>
      <c r="AJ27" s="2">
        <f t="shared" si="15"/>
        <v>17200</v>
      </c>
      <c r="AK27" s="2" t="str">
        <f t="shared" si="15"/>
        <v>N.A.</v>
      </c>
      <c r="AL27" s="2">
        <f t="shared" si="15"/>
        <v>8492.5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9143.1020848310563</v>
      </c>
      <c r="AQ27" s="13" t="str">
        <f t="shared" si="15"/>
        <v>N.A.</v>
      </c>
      <c r="AR27" s="14">
        <f t="shared" si="15"/>
        <v>9143.1020848310563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1601600.0000000002</v>
      </c>
      <c r="C29" s="2">
        <v>22612459.999999996</v>
      </c>
      <c r="D29" s="2"/>
      <c r="E29" s="2"/>
      <c r="F29" s="2"/>
      <c r="G29" s="2">
        <v>0</v>
      </c>
      <c r="H29" s="2"/>
      <c r="I29" s="2"/>
      <c r="J29" s="2"/>
      <c r="K29" s="2"/>
      <c r="L29" s="1">
        <f t="shared" si="16"/>
        <v>1601600.0000000002</v>
      </c>
      <c r="M29" s="13">
        <f t="shared" si="16"/>
        <v>22612459.999999996</v>
      </c>
      <c r="N29" s="14">
        <f t="shared" si="17"/>
        <v>24214059.999999996</v>
      </c>
      <c r="P29" s="3" t="s">
        <v>14</v>
      </c>
      <c r="Q29" s="2">
        <v>658</v>
      </c>
      <c r="R29" s="2">
        <v>3378</v>
      </c>
      <c r="S29" s="2">
        <v>0</v>
      </c>
      <c r="T29" s="2">
        <v>0</v>
      </c>
      <c r="U29" s="2">
        <v>0</v>
      </c>
      <c r="V29" s="2">
        <v>186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658</v>
      </c>
      <c r="AB29" s="13">
        <f t="shared" si="18"/>
        <v>3564</v>
      </c>
      <c r="AC29" s="14">
        <f t="shared" si="19"/>
        <v>4222</v>
      </c>
      <c r="AE29" s="3" t="s">
        <v>14</v>
      </c>
      <c r="AF29" s="2">
        <f t="shared" si="20"/>
        <v>2434.0425531914898</v>
      </c>
      <c r="AG29" s="2">
        <f t="shared" si="15"/>
        <v>6694.0378922439304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0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2434.0425531914898</v>
      </c>
      <c r="AQ29" s="13">
        <f t="shared" si="15"/>
        <v>6344.685746352412</v>
      </c>
      <c r="AR29" s="14">
        <f t="shared" si="15"/>
        <v>5735.2108005684504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0</v>
      </c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286</v>
      </c>
      <c r="X30" s="2">
        <v>0</v>
      </c>
      <c r="Y30" s="2">
        <v>0</v>
      </c>
      <c r="Z30" s="2">
        <v>0</v>
      </c>
      <c r="AA30" s="1">
        <f t="shared" si="18"/>
        <v>286</v>
      </c>
      <c r="AB30" s="13">
        <f t="shared" si="18"/>
        <v>0</v>
      </c>
      <c r="AC30" s="21">
        <f t="shared" si="19"/>
        <v>286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0</v>
      </c>
      <c r="AQ30" s="13" t="str">
        <f t="shared" si="15"/>
        <v>N.A.</v>
      </c>
      <c r="AR30" s="14">
        <f t="shared" si="15"/>
        <v>0</v>
      </c>
    </row>
    <row r="31" spans="1:44" ht="15" customHeight="1" thickBot="1" x14ac:dyDescent="0.3">
      <c r="A31" s="4" t="s">
        <v>16</v>
      </c>
      <c r="B31" s="2">
        <v>6179700.0000000009</v>
      </c>
      <c r="C31" s="2">
        <v>22612459.999999996</v>
      </c>
      <c r="D31" s="2">
        <v>0</v>
      </c>
      <c r="E31" s="2"/>
      <c r="F31" s="2">
        <v>13622400</v>
      </c>
      <c r="G31" s="2">
        <v>0</v>
      </c>
      <c r="H31" s="2">
        <v>7235610</v>
      </c>
      <c r="I31" s="2"/>
      <c r="J31" s="2"/>
      <c r="K31" s="2"/>
      <c r="L31" s="1">
        <f t="shared" ref="L31" si="21">B31+D31+F31+H31+J31</f>
        <v>27037710</v>
      </c>
      <c r="M31" s="13">
        <f t="shared" ref="M31" si="22">C31+E31+G31+I31+K31</f>
        <v>22612459.999999996</v>
      </c>
      <c r="N31" s="21">
        <f t="shared" ref="N31" si="23">L31+M31</f>
        <v>49650170</v>
      </c>
      <c r="P31" s="4" t="s">
        <v>16</v>
      </c>
      <c r="Q31" s="2">
        <v>1370</v>
      </c>
      <c r="R31" s="2">
        <v>3378</v>
      </c>
      <c r="S31" s="2">
        <v>426</v>
      </c>
      <c r="T31" s="2">
        <v>0</v>
      </c>
      <c r="U31" s="2">
        <v>792</v>
      </c>
      <c r="V31" s="2">
        <v>186</v>
      </c>
      <c r="W31" s="2">
        <v>1138</v>
      </c>
      <c r="X31" s="2">
        <v>0</v>
      </c>
      <c r="Y31" s="2">
        <v>0</v>
      </c>
      <c r="Z31" s="2">
        <v>0</v>
      </c>
      <c r="AA31" s="1">
        <f t="shared" ref="AA31" si="24">Q31+S31+U31+W31+Y31</f>
        <v>3726</v>
      </c>
      <c r="AB31" s="13">
        <f t="shared" ref="AB31" si="25">R31+T31+V31+X31+Z31</f>
        <v>3564</v>
      </c>
      <c r="AC31" s="14">
        <f t="shared" ref="AC31" si="26">AA31+AB31</f>
        <v>7290</v>
      </c>
      <c r="AE31" s="4" t="s">
        <v>16</v>
      </c>
      <c r="AF31" s="2">
        <f t="shared" si="20"/>
        <v>4510.7299270072999</v>
      </c>
      <c r="AG31" s="2">
        <f t="shared" si="15"/>
        <v>6694.0378922439304</v>
      </c>
      <c r="AH31" s="2">
        <f t="shared" si="15"/>
        <v>0</v>
      </c>
      <c r="AI31" s="2" t="str">
        <f t="shared" si="15"/>
        <v>N.A.</v>
      </c>
      <c r="AJ31" s="2">
        <f t="shared" si="15"/>
        <v>17200</v>
      </c>
      <c r="AK31" s="2">
        <f t="shared" si="15"/>
        <v>0</v>
      </c>
      <c r="AL31" s="2">
        <f t="shared" si="15"/>
        <v>6358.1810193321617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7256.4975845410627</v>
      </c>
      <c r="AQ31" s="13">
        <f t="shared" ref="AQ31" si="28">IFERROR(M31/AB31, "N.A.")</f>
        <v>6344.685746352412</v>
      </c>
      <c r="AR31" s="14">
        <f t="shared" ref="AR31" si="29">IFERROR(N31/AC31, "N.A.")</f>
        <v>6810.7229080932784</v>
      </c>
    </row>
    <row r="32" spans="1:44" ht="15" customHeight="1" thickBot="1" x14ac:dyDescent="0.3">
      <c r="A32" s="5" t="s">
        <v>0</v>
      </c>
      <c r="B32" s="42">
        <f>B31+C31</f>
        <v>28792159.999999996</v>
      </c>
      <c r="C32" s="43"/>
      <c r="D32" s="42">
        <f>D31+E31</f>
        <v>0</v>
      </c>
      <c r="E32" s="43"/>
      <c r="F32" s="42">
        <f>F31+G31</f>
        <v>13622400</v>
      </c>
      <c r="G32" s="43"/>
      <c r="H32" s="42">
        <f>H31+I31</f>
        <v>7235610</v>
      </c>
      <c r="I32" s="43"/>
      <c r="J32" s="42">
        <f>J31+K31</f>
        <v>0</v>
      </c>
      <c r="K32" s="43"/>
      <c r="L32" s="42">
        <f>L31+M31</f>
        <v>49650170</v>
      </c>
      <c r="M32" s="46"/>
      <c r="N32" s="22">
        <f>B32+D32+F32+H32+J32</f>
        <v>49650170</v>
      </c>
      <c r="P32" s="5" t="s">
        <v>0</v>
      </c>
      <c r="Q32" s="42">
        <f>Q31+R31</f>
        <v>4748</v>
      </c>
      <c r="R32" s="43"/>
      <c r="S32" s="42">
        <f>S31+T31</f>
        <v>426</v>
      </c>
      <c r="T32" s="43"/>
      <c r="U32" s="42">
        <f>U31+V31</f>
        <v>978</v>
      </c>
      <c r="V32" s="43"/>
      <c r="W32" s="42">
        <f>W31+X31</f>
        <v>1138</v>
      </c>
      <c r="X32" s="43"/>
      <c r="Y32" s="42">
        <f>Y31+Z31</f>
        <v>0</v>
      </c>
      <c r="Z32" s="43"/>
      <c r="AA32" s="42">
        <f>AA31+AB31</f>
        <v>7290</v>
      </c>
      <c r="AB32" s="43"/>
      <c r="AC32" s="23">
        <f>Q32+S32+U32+W32+Y32</f>
        <v>7290</v>
      </c>
      <c r="AE32" s="5" t="s">
        <v>0</v>
      </c>
      <c r="AF32" s="44">
        <f>IFERROR(B32/Q32,"N.A.")</f>
        <v>6064.0606571187864</v>
      </c>
      <c r="AG32" s="45"/>
      <c r="AH32" s="44">
        <f>IFERROR(D32/S32,"N.A.")</f>
        <v>0</v>
      </c>
      <c r="AI32" s="45"/>
      <c r="AJ32" s="44">
        <f>IFERROR(F32/U32,"N.A.")</f>
        <v>13928.834355828221</v>
      </c>
      <c r="AK32" s="45"/>
      <c r="AL32" s="44">
        <f>IFERROR(H32/W32,"N.A.")</f>
        <v>6358.1810193321617</v>
      </c>
      <c r="AM32" s="45"/>
      <c r="AN32" s="44" t="str">
        <f>IFERROR(J32/Y32,"N.A.")</f>
        <v>N.A.</v>
      </c>
      <c r="AO32" s="45"/>
      <c r="AP32" s="44">
        <f>IFERROR(L32/AA32,"N.A.")</f>
        <v>6810.7229080932784</v>
      </c>
      <c r="AQ32" s="45"/>
      <c r="AR32" s="16">
        <f>IFERROR(N32/AC32, "N.A.")</f>
        <v>6810.7229080932784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1199700</v>
      </c>
      <c r="C39" s="2"/>
      <c r="D39" s="2"/>
      <c r="E39" s="2"/>
      <c r="F39" s="2">
        <v>2399400</v>
      </c>
      <c r="G39" s="2"/>
      <c r="H39" s="2">
        <v>2574000</v>
      </c>
      <c r="I39" s="2"/>
      <c r="J39" s="2"/>
      <c r="K39" s="2"/>
      <c r="L39" s="1">
        <f>B39+D39+F39+H39+J39</f>
        <v>6173100</v>
      </c>
      <c r="M39" s="13">
        <f>C39+E39+G39+I39+K39</f>
        <v>0</v>
      </c>
      <c r="N39" s="14">
        <f>L39+M39</f>
        <v>6173100</v>
      </c>
      <c r="P39" s="3" t="s">
        <v>12</v>
      </c>
      <c r="Q39" s="2">
        <v>372</v>
      </c>
      <c r="R39" s="2">
        <v>0</v>
      </c>
      <c r="S39" s="2">
        <v>0</v>
      </c>
      <c r="T39" s="2">
        <v>0</v>
      </c>
      <c r="U39" s="2">
        <v>186</v>
      </c>
      <c r="V39" s="2">
        <v>0</v>
      </c>
      <c r="W39" s="2">
        <v>572</v>
      </c>
      <c r="X39" s="2">
        <v>0</v>
      </c>
      <c r="Y39" s="2">
        <v>0</v>
      </c>
      <c r="Z39" s="2">
        <v>0</v>
      </c>
      <c r="AA39" s="1">
        <f>Q39+S39+U39+W39+Y39</f>
        <v>1130</v>
      </c>
      <c r="AB39" s="13">
        <f>R39+T39+V39+X39+Z39</f>
        <v>0</v>
      </c>
      <c r="AC39" s="14">
        <f>AA39+AB39</f>
        <v>1130</v>
      </c>
      <c r="AE39" s="3" t="s">
        <v>12</v>
      </c>
      <c r="AF39" s="2">
        <f>IFERROR(B39/Q39, "N.A.")</f>
        <v>3225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12900</v>
      </c>
      <c r="AK39" s="2" t="str">
        <f t="shared" si="30"/>
        <v>N.A.</v>
      </c>
      <c r="AL39" s="2">
        <f t="shared" si="30"/>
        <v>4500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5462.9203539823011</v>
      </c>
      <c r="AQ39" s="13" t="str">
        <f t="shared" si="30"/>
        <v>N.A.</v>
      </c>
      <c r="AR39" s="14">
        <f t="shared" si="30"/>
        <v>5462.9203539823011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>
        <v>2198160</v>
      </c>
      <c r="C41" s="2">
        <v>13810370</v>
      </c>
      <c r="D41" s="2"/>
      <c r="E41" s="2"/>
      <c r="F41" s="2"/>
      <c r="G41" s="2"/>
      <c r="H41" s="2"/>
      <c r="I41" s="2">
        <v>1601600</v>
      </c>
      <c r="J41" s="2">
        <v>0</v>
      </c>
      <c r="K41" s="2"/>
      <c r="L41" s="1">
        <f t="shared" si="31"/>
        <v>2198160</v>
      </c>
      <c r="M41" s="13">
        <f t="shared" si="31"/>
        <v>15411970</v>
      </c>
      <c r="N41" s="14">
        <f t="shared" si="32"/>
        <v>17610130</v>
      </c>
      <c r="P41" s="3" t="s">
        <v>14</v>
      </c>
      <c r="Q41" s="2">
        <v>426</v>
      </c>
      <c r="R41" s="2">
        <v>1882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286</v>
      </c>
      <c r="Y41" s="2">
        <v>186</v>
      </c>
      <c r="Z41" s="2">
        <v>0</v>
      </c>
      <c r="AA41" s="1">
        <f t="shared" si="33"/>
        <v>612</v>
      </c>
      <c r="AB41" s="13">
        <f t="shared" si="33"/>
        <v>2168</v>
      </c>
      <c r="AC41" s="14">
        <f t="shared" si="34"/>
        <v>2780</v>
      </c>
      <c r="AE41" s="3" t="s">
        <v>14</v>
      </c>
      <c r="AF41" s="2">
        <f t="shared" si="35"/>
        <v>5160</v>
      </c>
      <c r="AG41" s="2">
        <f t="shared" si="30"/>
        <v>7338.1349628055259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5600</v>
      </c>
      <c r="AN41" s="2">
        <f t="shared" si="30"/>
        <v>0</v>
      </c>
      <c r="AO41" s="2" t="str">
        <f t="shared" si="30"/>
        <v>N.A.</v>
      </c>
      <c r="AP41" s="15">
        <f t="shared" si="30"/>
        <v>3591.7647058823532</v>
      </c>
      <c r="AQ41" s="13">
        <f t="shared" si="30"/>
        <v>7108.8422509225093</v>
      </c>
      <c r="AR41" s="14">
        <f t="shared" si="30"/>
        <v>6334.5791366906478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3397860.0000000005</v>
      </c>
      <c r="C43" s="2">
        <v>13810370</v>
      </c>
      <c r="D43" s="2"/>
      <c r="E43" s="2"/>
      <c r="F43" s="2">
        <v>2399400</v>
      </c>
      <c r="G43" s="2"/>
      <c r="H43" s="2">
        <v>2574000</v>
      </c>
      <c r="I43" s="2">
        <v>1601600</v>
      </c>
      <c r="J43" s="2">
        <v>0</v>
      </c>
      <c r="K43" s="2"/>
      <c r="L43" s="1">
        <f t="shared" ref="L43" si="36">B43+D43+F43+H43+J43</f>
        <v>8371260</v>
      </c>
      <c r="M43" s="13">
        <f t="shared" ref="M43" si="37">C43+E43+G43+I43+K43</f>
        <v>15411970</v>
      </c>
      <c r="N43" s="21">
        <f t="shared" ref="N43" si="38">L43+M43</f>
        <v>23783230</v>
      </c>
      <c r="P43" s="4" t="s">
        <v>16</v>
      </c>
      <c r="Q43" s="2">
        <v>798</v>
      </c>
      <c r="R43" s="2">
        <v>1882</v>
      </c>
      <c r="S43" s="2">
        <v>0</v>
      </c>
      <c r="T43" s="2">
        <v>0</v>
      </c>
      <c r="U43" s="2">
        <v>186</v>
      </c>
      <c r="V43" s="2">
        <v>0</v>
      </c>
      <c r="W43" s="2">
        <v>572</v>
      </c>
      <c r="X43" s="2">
        <v>286</v>
      </c>
      <c r="Y43" s="2">
        <v>186</v>
      </c>
      <c r="Z43" s="2">
        <v>0</v>
      </c>
      <c r="AA43" s="1">
        <f t="shared" ref="AA43" si="39">Q43+S43+U43+W43+Y43</f>
        <v>1742</v>
      </c>
      <c r="AB43" s="13">
        <f t="shared" ref="AB43" si="40">R43+T43+V43+X43+Z43</f>
        <v>2168</v>
      </c>
      <c r="AC43" s="21">
        <f t="shared" ref="AC43" si="41">AA43+AB43</f>
        <v>3910</v>
      </c>
      <c r="AE43" s="4" t="s">
        <v>16</v>
      </c>
      <c r="AF43" s="2">
        <f t="shared" si="35"/>
        <v>4257.9699248120305</v>
      </c>
      <c r="AG43" s="2">
        <f t="shared" si="30"/>
        <v>7338.1349628055259</v>
      </c>
      <c r="AH43" s="2" t="str">
        <f t="shared" si="30"/>
        <v>N.A.</v>
      </c>
      <c r="AI43" s="2" t="str">
        <f t="shared" si="30"/>
        <v>N.A.</v>
      </c>
      <c r="AJ43" s="2">
        <f t="shared" si="30"/>
        <v>12900</v>
      </c>
      <c r="AK43" s="2" t="str">
        <f t="shared" si="30"/>
        <v>N.A.</v>
      </c>
      <c r="AL43" s="2">
        <f t="shared" si="30"/>
        <v>4500</v>
      </c>
      <c r="AM43" s="2">
        <f t="shared" si="30"/>
        <v>5600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4805.5453501722159</v>
      </c>
      <c r="AQ43" s="13">
        <f t="shared" ref="AQ43" si="43">IFERROR(M43/AB43, "N.A.")</f>
        <v>7108.8422509225093</v>
      </c>
      <c r="AR43" s="14">
        <f t="shared" ref="AR43" si="44">IFERROR(N43/AC43, "N.A.")</f>
        <v>6082.6675191815857</v>
      </c>
    </row>
    <row r="44" spans="1:44" ht="15" customHeight="1" thickBot="1" x14ac:dyDescent="0.3">
      <c r="A44" s="5" t="s">
        <v>0</v>
      </c>
      <c r="B44" s="42">
        <f>B43+C43</f>
        <v>17208230</v>
      </c>
      <c r="C44" s="43"/>
      <c r="D44" s="42">
        <f>D43+E43</f>
        <v>0</v>
      </c>
      <c r="E44" s="43"/>
      <c r="F44" s="42">
        <f>F43+G43</f>
        <v>2399400</v>
      </c>
      <c r="G44" s="43"/>
      <c r="H44" s="42">
        <f>H43+I43</f>
        <v>4175600</v>
      </c>
      <c r="I44" s="43"/>
      <c r="J44" s="42">
        <f>J43+K43</f>
        <v>0</v>
      </c>
      <c r="K44" s="43"/>
      <c r="L44" s="42">
        <f>L43+M43</f>
        <v>23783230</v>
      </c>
      <c r="M44" s="46"/>
      <c r="N44" s="22">
        <f>B44+D44+F44+H44+J44</f>
        <v>23783230</v>
      </c>
      <c r="P44" s="5" t="s">
        <v>0</v>
      </c>
      <c r="Q44" s="42">
        <f>Q43+R43</f>
        <v>2680</v>
      </c>
      <c r="R44" s="43"/>
      <c r="S44" s="42">
        <f>S43+T43</f>
        <v>0</v>
      </c>
      <c r="T44" s="43"/>
      <c r="U44" s="42">
        <f>U43+V43</f>
        <v>186</v>
      </c>
      <c r="V44" s="43"/>
      <c r="W44" s="42">
        <f>W43+X43</f>
        <v>858</v>
      </c>
      <c r="X44" s="43"/>
      <c r="Y44" s="42">
        <f>Y43+Z43</f>
        <v>186</v>
      </c>
      <c r="Z44" s="43"/>
      <c r="AA44" s="42">
        <f>AA43+AB43</f>
        <v>3910</v>
      </c>
      <c r="AB44" s="46"/>
      <c r="AC44" s="22">
        <f>Q44+S44+U44+W44+Y44</f>
        <v>3910</v>
      </c>
      <c r="AE44" s="5" t="s">
        <v>0</v>
      </c>
      <c r="AF44" s="44">
        <f>IFERROR(B44/Q44,"N.A.")</f>
        <v>6420.9813432835817</v>
      </c>
      <c r="AG44" s="45"/>
      <c r="AH44" s="44" t="str">
        <f>IFERROR(D44/S44,"N.A.")</f>
        <v>N.A.</v>
      </c>
      <c r="AI44" s="45"/>
      <c r="AJ44" s="44">
        <f>IFERROR(F44/U44,"N.A.")</f>
        <v>12900</v>
      </c>
      <c r="AK44" s="45"/>
      <c r="AL44" s="44">
        <f>IFERROR(H44/W44,"N.A.")</f>
        <v>4866.666666666667</v>
      </c>
      <c r="AM44" s="45"/>
      <c r="AN44" s="44">
        <f>IFERROR(J44/Y44,"N.A.")</f>
        <v>0</v>
      </c>
      <c r="AO44" s="45"/>
      <c r="AP44" s="44">
        <f>IFERROR(L44/AA44,"N.A.")</f>
        <v>6082.6675191815857</v>
      </c>
      <c r="AQ44" s="45"/>
      <c r="AR44" s="16">
        <f>IFERROR(N44/AC44, "N.A.")</f>
        <v>6082.6675191815857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26332705.000000007</v>
      </c>
      <c r="C15" s="2"/>
      <c r="D15" s="2">
        <v>23661800</v>
      </c>
      <c r="E15" s="2"/>
      <c r="F15" s="2">
        <v>24745629.999999996</v>
      </c>
      <c r="G15" s="2"/>
      <c r="H15" s="2">
        <v>88342906.00000003</v>
      </c>
      <c r="I15" s="2"/>
      <c r="J15" s="2">
        <v>0</v>
      </c>
      <c r="K15" s="2"/>
      <c r="L15" s="1">
        <f>B15+D15+F15+H15+J15</f>
        <v>163083041.00000003</v>
      </c>
      <c r="M15" s="13">
        <f>C15+E15+G15+I15+K15</f>
        <v>0</v>
      </c>
      <c r="N15" s="14">
        <f>L15+M15</f>
        <v>163083041.00000003</v>
      </c>
      <c r="P15" s="3" t="s">
        <v>12</v>
      </c>
      <c r="Q15" s="2">
        <v>5320</v>
      </c>
      <c r="R15" s="2">
        <v>0</v>
      </c>
      <c r="S15" s="2">
        <v>5193</v>
      </c>
      <c r="T15" s="2">
        <v>0</v>
      </c>
      <c r="U15" s="2">
        <v>2497</v>
      </c>
      <c r="V15" s="2">
        <v>0</v>
      </c>
      <c r="W15" s="2">
        <v>22453</v>
      </c>
      <c r="X15" s="2">
        <v>0</v>
      </c>
      <c r="Y15" s="2">
        <v>2575</v>
      </c>
      <c r="Z15" s="2">
        <v>0</v>
      </c>
      <c r="AA15" s="1">
        <f>Q15+S15+U15+W15+Y15</f>
        <v>38038</v>
      </c>
      <c r="AB15" s="13">
        <f>R15+T15+V15+X15+Z15</f>
        <v>0</v>
      </c>
      <c r="AC15" s="14">
        <f>AA15+AB15</f>
        <v>38038</v>
      </c>
      <c r="AE15" s="3" t="s">
        <v>12</v>
      </c>
      <c r="AF15" s="2">
        <f>IFERROR(B15/Q15, "N.A.")</f>
        <v>4949.7565789473701</v>
      </c>
      <c r="AG15" s="2" t="str">
        <f t="shared" ref="AG15:AR19" si="0">IFERROR(C15/R15, "N.A.")</f>
        <v>N.A.</v>
      </c>
      <c r="AH15" s="2">
        <f t="shared" si="0"/>
        <v>4556.4798767571729</v>
      </c>
      <c r="AI15" s="2" t="str">
        <f t="shared" si="0"/>
        <v>N.A.</v>
      </c>
      <c r="AJ15" s="2">
        <f t="shared" si="0"/>
        <v>9910.1441730076076</v>
      </c>
      <c r="AK15" s="2" t="str">
        <f t="shared" si="0"/>
        <v>N.A.</v>
      </c>
      <c r="AL15" s="2">
        <f t="shared" si="0"/>
        <v>3934.5702578720006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4287.3716020821294</v>
      </c>
      <c r="AQ15" s="13" t="str">
        <f t="shared" si="0"/>
        <v>N.A.</v>
      </c>
      <c r="AR15" s="14">
        <f t="shared" si="0"/>
        <v>4287.3716020821294</v>
      </c>
    </row>
    <row r="16" spans="1:44" ht="15" customHeight="1" thickBot="1" x14ac:dyDescent="0.3">
      <c r="A16" s="3" t="s">
        <v>13</v>
      </c>
      <c r="B16" s="2">
        <v>30455369.999999989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30455369.999999989</v>
      </c>
      <c r="M16" s="13">
        <f t="shared" si="1"/>
        <v>0</v>
      </c>
      <c r="N16" s="14">
        <f t="shared" ref="N16:N18" si="2">L16+M16</f>
        <v>30455369.999999989</v>
      </c>
      <c r="P16" s="3" t="s">
        <v>13</v>
      </c>
      <c r="Q16" s="2">
        <v>8139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8139</v>
      </c>
      <c r="AB16" s="13">
        <f t="shared" si="3"/>
        <v>0</v>
      </c>
      <c r="AC16" s="14">
        <f t="shared" ref="AC16:AC18" si="4">AA16+AB16</f>
        <v>8139</v>
      </c>
      <c r="AE16" s="3" t="s">
        <v>13</v>
      </c>
      <c r="AF16" s="2">
        <f t="shared" ref="AF16:AF19" si="5">IFERROR(B16/Q16, "N.A.")</f>
        <v>3741.9056395134526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3741.9056395134526</v>
      </c>
      <c r="AQ16" s="13" t="str">
        <f t="shared" si="0"/>
        <v>N.A.</v>
      </c>
      <c r="AR16" s="14">
        <f t="shared" si="0"/>
        <v>3741.9056395134526</v>
      </c>
    </row>
    <row r="17" spans="1:44" ht="15" customHeight="1" thickBot="1" x14ac:dyDescent="0.3">
      <c r="A17" s="3" t="s">
        <v>14</v>
      </c>
      <c r="B17" s="2">
        <v>106941610.00000001</v>
      </c>
      <c r="C17" s="2">
        <v>401572571.00000012</v>
      </c>
      <c r="D17" s="2">
        <v>23444510</v>
      </c>
      <c r="E17" s="2">
        <v>11798000</v>
      </c>
      <c r="F17" s="2"/>
      <c r="G17" s="2">
        <v>58211839.999999993</v>
      </c>
      <c r="H17" s="2"/>
      <c r="I17" s="2">
        <v>35567999.999999993</v>
      </c>
      <c r="J17" s="2">
        <v>0</v>
      </c>
      <c r="K17" s="2"/>
      <c r="L17" s="1">
        <f t="shared" si="1"/>
        <v>130386120.00000001</v>
      </c>
      <c r="M17" s="13">
        <f t="shared" si="1"/>
        <v>507150411.00000012</v>
      </c>
      <c r="N17" s="14">
        <f t="shared" si="2"/>
        <v>637536531.00000012</v>
      </c>
      <c r="P17" s="3" t="s">
        <v>14</v>
      </c>
      <c r="Q17" s="2">
        <v>19889</v>
      </c>
      <c r="R17" s="2">
        <v>57289</v>
      </c>
      <c r="S17" s="2">
        <v>4585</v>
      </c>
      <c r="T17" s="2">
        <v>886</v>
      </c>
      <c r="U17" s="2">
        <v>0</v>
      </c>
      <c r="V17" s="2">
        <v>7592</v>
      </c>
      <c r="W17" s="2">
        <v>0</v>
      </c>
      <c r="X17" s="2">
        <v>5863</v>
      </c>
      <c r="Y17" s="2">
        <v>5512</v>
      </c>
      <c r="Z17" s="2">
        <v>0</v>
      </c>
      <c r="AA17" s="1">
        <f t="shared" si="3"/>
        <v>29986</v>
      </c>
      <c r="AB17" s="13">
        <f t="shared" si="3"/>
        <v>71630</v>
      </c>
      <c r="AC17" s="14">
        <f t="shared" si="4"/>
        <v>101616</v>
      </c>
      <c r="AE17" s="3" t="s">
        <v>14</v>
      </c>
      <c r="AF17" s="2">
        <f t="shared" si="5"/>
        <v>5376.9224194278249</v>
      </c>
      <c r="AG17" s="2">
        <f t="shared" si="0"/>
        <v>7009.592958508616</v>
      </c>
      <c r="AH17" s="2">
        <f t="shared" si="0"/>
        <v>5113.3064340239916</v>
      </c>
      <c r="AI17" s="2">
        <f t="shared" si="0"/>
        <v>13316.027088036117</v>
      </c>
      <c r="AJ17" s="2" t="str">
        <f t="shared" si="0"/>
        <v>N.A.</v>
      </c>
      <c r="AK17" s="2">
        <f t="shared" si="0"/>
        <v>7667.5237091675435</v>
      </c>
      <c r="AL17" s="2" t="str">
        <f t="shared" si="0"/>
        <v>N.A.</v>
      </c>
      <c r="AM17" s="2">
        <f t="shared" si="0"/>
        <v>6066.5188470066505</v>
      </c>
      <c r="AN17" s="2">
        <f t="shared" si="0"/>
        <v>0</v>
      </c>
      <c r="AO17" s="2" t="str">
        <f t="shared" si="0"/>
        <v>N.A.</v>
      </c>
      <c r="AP17" s="15">
        <f t="shared" si="0"/>
        <v>4348.2331754818924</v>
      </c>
      <c r="AQ17" s="13">
        <f t="shared" si="0"/>
        <v>7080.1397598771482</v>
      </c>
      <c r="AR17" s="14">
        <f t="shared" si="0"/>
        <v>6273.9778282947582</v>
      </c>
    </row>
    <row r="18" spans="1:44" ht="15" customHeight="1" thickBot="1" x14ac:dyDescent="0.3">
      <c r="A18" s="3" t="s">
        <v>15</v>
      </c>
      <c r="B18" s="2">
        <v>8611180</v>
      </c>
      <c r="C18" s="2">
        <v>3389260.0000000005</v>
      </c>
      <c r="D18" s="2">
        <v>5000384</v>
      </c>
      <c r="E18" s="2">
        <v>1503280</v>
      </c>
      <c r="F18" s="2"/>
      <c r="G18" s="2">
        <v>2053199.9999999998</v>
      </c>
      <c r="H18" s="2">
        <v>6104560.0000000009</v>
      </c>
      <c r="I18" s="2"/>
      <c r="J18" s="2">
        <v>0</v>
      </c>
      <c r="K18" s="2"/>
      <c r="L18" s="1">
        <f t="shared" si="1"/>
        <v>19716124</v>
      </c>
      <c r="M18" s="13">
        <f t="shared" si="1"/>
        <v>6945740</v>
      </c>
      <c r="N18" s="14">
        <f t="shared" si="2"/>
        <v>26661864</v>
      </c>
      <c r="P18" s="3" t="s">
        <v>15</v>
      </c>
      <c r="Q18" s="2">
        <v>1447</v>
      </c>
      <c r="R18" s="2">
        <v>670</v>
      </c>
      <c r="S18" s="2">
        <v>928</v>
      </c>
      <c r="T18" s="2">
        <v>304</v>
      </c>
      <c r="U18" s="2">
        <v>0</v>
      </c>
      <c r="V18" s="2">
        <v>869</v>
      </c>
      <c r="W18" s="2">
        <v>3047</v>
      </c>
      <c r="X18" s="2">
        <v>0</v>
      </c>
      <c r="Y18" s="2">
        <v>502</v>
      </c>
      <c r="Z18" s="2">
        <v>0</v>
      </c>
      <c r="AA18" s="1">
        <f t="shared" si="3"/>
        <v>5924</v>
      </c>
      <c r="AB18" s="13">
        <f t="shared" si="3"/>
        <v>1843</v>
      </c>
      <c r="AC18" s="21">
        <f t="shared" si="4"/>
        <v>7767</v>
      </c>
      <c r="AE18" s="3" t="s">
        <v>15</v>
      </c>
      <c r="AF18" s="2">
        <f t="shared" si="5"/>
        <v>5951.0573600552871</v>
      </c>
      <c r="AG18" s="2">
        <f t="shared" si="0"/>
        <v>5058.5970149253735</v>
      </c>
      <c r="AH18" s="2">
        <f t="shared" si="0"/>
        <v>5388.3448275862065</v>
      </c>
      <c r="AI18" s="2">
        <f t="shared" si="0"/>
        <v>4945</v>
      </c>
      <c r="AJ18" s="2" t="str">
        <f t="shared" si="0"/>
        <v>N.A.</v>
      </c>
      <c r="AK18" s="2">
        <f t="shared" si="0"/>
        <v>2362.7157652474107</v>
      </c>
      <c r="AL18" s="2">
        <f t="shared" si="0"/>
        <v>2003.4657039711194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3328.177582714382</v>
      </c>
      <c r="AQ18" s="13">
        <f t="shared" si="0"/>
        <v>3768.7140531741725</v>
      </c>
      <c r="AR18" s="14">
        <f t="shared" si="0"/>
        <v>3432.7106991116261</v>
      </c>
    </row>
    <row r="19" spans="1:44" ht="15" customHeight="1" thickBot="1" x14ac:dyDescent="0.3">
      <c r="A19" s="4" t="s">
        <v>16</v>
      </c>
      <c r="B19" s="2">
        <v>172340865.00000003</v>
      </c>
      <c r="C19" s="2">
        <v>404961830.99999994</v>
      </c>
      <c r="D19" s="2">
        <v>52106694</v>
      </c>
      <c r="E19" s="2">
        <v>13301279.999999998</v>
      </c>
      <c r="F19" s="2">
        <v>24745629.999999996</v>
      </c>
      <c r="G19" s="2">
        <v>60265039.999999993</v>
      </c>
      <c r="H19" s="2">
        <v>94447465.999999985</v>
      </c>
      <c r="I19" s="2">
        <v>35567999.999999993</v>
      </c>
      <c r="J19" s="2">
        <v>0</v>
      </c>
      <c r="K19" s="2"/>
      <c r="L19" s="1">
        <f t="shared" ref="L19" si="6">B19+D19+F19+H19+J19</f>
        <v>343640655</v>
      </c>
      <c r="M19" s="13">
        <f t="shared" ref="M19" si="7">C19+E19+G19+I19+K19</f>
        <v>514096150.99999994</v>
      </c>
      <c r="N19" s="21">
        <f t="shared" ref="N19" si="8">L19+M19</f>
        <v>857736806</v>
      </c>
      <c r="P19" s="4" t="s">
        <v>16</v>
      </c>
      <c r="Q19" s="2">
        <v>34795</v>
      </c>
      <c r="R19" s="2">
        <v>57959</v>
      </c>
      <c r="S19" s="2">
        <v>10706</v>
      </c>
      <c r="T19" s="2">
        <v>1190</v>
      </c>
      <c r="U19" s="2">
        <v>2497</v>
      </c>
      <c r="V19" s="2">
        <v>8461</v>
      </c>
      <c r="W19" s="2">
        <v>25500</v>
      </c>
      <c r="X19" s="2">
        <v>5863</v>
      </c>
      <c r="Y19" s="2">
        <v>8589</v>
      </c>
      <c r="Z19" s="2">
        <v>0</v>
      </c>
      <c r="AA19" s="1">
        <f t="shared" ref="AA19" si="9">Q19+S19+U19+W19+Y19</f>
        <v>82087</v>
      </c>
      <c r="AB19" s="13">
        <f t="shared" ref="AB19" si="10">R19+T19+V19+X19+Z19</f>
        <v>73473</v>
      </c>
      <c r="AC19" s="14">
        <f t="shared" ref="AC19" si="11">AA19+AB19</f>
        <v>155560</v>
      </c>
      <c r="AE19" s="4" t="s">
        <v>16</v>
      </c>
      <c r="AF19" s="2">
        <f t="shared" si="5"/>
        <v>4953.0353499065968</v>
      </c>
      <c r="AG19" s="2">
        <f t="shared" si="0"/>
        <v>6987.0396487171956</v>
      </c>
      <c r="AH19" s="2">
        <f t="shared" si="0"/>
        <v>4867.0552960956475</v>
      </c>
      <c r="AI19" s="2">
        <f t="shared" si="0"/>
        <v>11177.546218487394</v>
      </c>
      <c r="AJ19" s="2">
        <f t="shared" si="0"/>
        <v>9910.1441730076076</v>
      </c>
      <c r="AK19" s="2">
        <f t="shared" si="0"/>
        <v>7122.6852617893855</v>
      </c>
      <c r="AL19" s="2">
        <f t="shared" si="0"/>
        <v>3703.8221960784308</v>
      </c>
      <c r="AM19" s="2">
        <f t="shared" si="0"/>
        <v>6066.5188470066505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4186.298134905649</v>
      </c>
      <c r="AQ19" s="13">
        <f t="shared" ref="AQ19" si="13">IFERROR(M19/AB19, "N.A.")</f>
        <v>6997.0758101615547</v>
      </c>
      <c r="AR19" s="14">
        <f t="shared" ref="AR19" si="14">IFERROR(N19/AC19, "N.A.")</f>
        <v>5513.8647852918484</v>
      </c>
    </row>
    <row r="20" spans="1:44" ht="15" customHeight="1" thickBot="1" x14ac:dyDescent="0.3">
      <c r="A20" s="5" t="s">
        <v>0</v>
      </c>
      <c r="B20" s="42">
        <f>B19+C19</f>
        <v>577302696</v>
      </c>
      <c r="C20" s="43"/>
      <c r="D20" s="42">
        <f>D19+E19</f>
        <v>65407974</v>
      </c>
      <c r="E20" s="43"/>
      <c r="F20" s="42">
        <f>F19+G19</f>
        <v>85010669.999999985</v>
      </c>
      <c r="G20" s="43"/>
      <c r="H20" s="42">
        <f>H19+I19</f>
        <v>130015465.99999997</v>
      </c>
      <c r="I20" s="43"/>
      <c r="J20" s="42">
        <f>J19+K19</f>
        <v>0</v>
      </c>
      <c r="K20" s="43"/>
      <c r="L20" s="42">
        <f>L19+M19</f>
        <v>857736806</v>
      </c>
      <c r="M20" s="46"/>
      <c r="N20" s="22">
        <f>B20+D20+F20+H20+J20</f>
        <v>857736806</v>
      </c>
      <c r="P20" s="5" t="s">
        <v>0</v>
      </c>
      <c r="Q20" s="42">
        <f>Q19+R19</f>
        <v>92754</v>
      </c>
      <c r="R20" s="43"/>
      <c r="S20" s="42">
        <f>S19+T19</f>
        <v>11896</v>
      </c>
      <c r="T20" s="43"/>
      <c r="U20" s="42">
        <f>U19+V19</f>
        <v>10958</v>
      </c>
      <c r="V20" s="43"/>
      <c r="W20" s="42">
        <f>W19+X19</f>
        <v>31363</v>
      </c>
      <c r="X20" s="43"/>
      <c r="Y20" s="42">
        <f>Y19+Z19</f>
        <v>8589</v>
      </c>
      <c r="Z20" s="43"/>
      <c r="AA20" s="42">
        <f>AA19+AB19</f>
        <v>155560</v>
      </c>
      <c r="AB20" s="43"/>
      <c r="AC20" s="23">
        <f>Q20+S20+U20+W20+Y20</f>
        <v>155560</v>
      </c>
      <c r="AE20" s="5" t="s">
        <v>0</v>
      </c>
      <c r="AF20" s="44">
        <f>IFERROR(B20/Q20,"N.A.")</f>
        <v>6224.0194061711627</v>
      </c>
      <c r="AG20" s="45"/>
      <c r="AH20" s="44">
        <f>IFERROR(D20/S20,"N.A.")</f>
        <v>5498.3165770006726</v>
      </c>
      <c r="AI20" s="45"/>
      <c r="AJ20" s="44">
        <f>IFERROR(F20/U20,"N.A.")</f>
        <v>7757.8636612520522</v>
      </c>
      <c r="AK20" s="45"/>
      <c r="AL20" s="44">
        <f>IFERROR(H20/W20,"N.A.")</f>
        <v>4145.5047667633826</v>
      </c>
      <c r="AM20" s="45"/>
      <c r="AN20" s="44">
        <f>IFERROR(J20/Y20,"N.A.")</f>
        <v>0</v>
      </c>
      <c r="AO20" s="45"/>
      <c r="AP20" s="44">
        <f>IFERROR(L20/AA20,"N.A.")</f>
        <v>5513.8647852918484</v>
      </c>
      <c r="AQ20" s="45"/>
      <c r="AR20" s="16">
        <f>IFERROR(N20/AC20, "N.A.")</f>
        <v>5513.8647852918484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20900945.000000011</v>
      </c>
      <c r="C27" s="2"/>
      <c r="D27" s="2">
        <v>23661800</v>
      </c>
      <c r="E27" s="2"/>
      <c r="F27" s="2">
        <v>18937630</v>
      </c>
      <c r="G27" s="2"/>
      <c r="H27" s="2">
        <v>62861018</v>
      </c>
      <c r="I27" s="2"/>
      <c r="J27" s="2">
        <v>0</v>
      </c>
      <c r="K27" s="2"/>
      <c r="L27" s="1">
        <f>B27+D27+F27+H27+J27</f>
        <v>126361393.00000001</v>
      </c>
      <c r="M27" s="13">
        <f>C27+E27+G27+I27+K27</f>
        <v>0</v>
      </c>
      <c r="N27" s="14">
        <f>L27+M27</f>
        <v>126361393.00000001</v>
      </c>
      <c r="P27" s="3" t="s">
        <v>12</v>
      </c>
      <c r="Q27" s="2">
        <v>4063</v>
      </c>
      <c r="R27" s="2">
        <v>0</v>
      </c>
      <c r="S27" s="2">
        <v>5193</v>
      </c>
      <c r="T27" s="2">
        <v>0</v>
      </c>
      <c r="U27" s="2">
        <v>1705</v>
      </c>
      <c r="V27" s="2">
        <v>0</v>
      </c>
      <c r="W27" s="2">
        <v>12120</v>
      </c>
      <c r="X27" s="2">
        <v>0</v>
      </c>
      <c r="Y27" s="2">
        <v>374</v>
      </c>
      <c r="Z27" s="2">
        <v>0</v>
      </c>
      <c r="AA27" s="1">
        <f>Q27+S27+U27+W27+Y27</f>
        <v>23455</v>
      </c>
      <c r="AB27" s="13">
        <f>R27+T27+V27+X27+Z27</f>
        <v>0</v>
      </c>
      <c r="AC27" s="14">
        <f>AA27+AB27</f>
        <v>23455</v>
      </c>
      <c r="AE27" s="3" t="s">
        <v>12</v>
      </c>
      <c r="AF27" s="2">
        <f>IFERROR(B27/Q27, "N.A.")</f>
        <v>5144.2148658626656</v>
      </c>
      <c r="AG27" s="2" t="str">
        <f t="shared" ref="AG27:AR31" si="15">IFERROR(C27/R27, "N.A.")</f>
        <v>N.A.</v>
      </c>
      <c r="AH27" s="2">
        <f t="shared" si="15"/>
        <v>4556.4798767571729</v>
      </c>
      <c r="AI27" s="2" t="str">
        <f t="shared" si="15"/>
        <v>N.A.</v>
      </c>
      <c r="AJ27" s="2">
        <f t="shared" si="15"/>
        <v>11107.114369501467</v>
      </c>
      <c r="AK27" s="2" t="str">
        <f t="shared" si="15"/>
        <v>N.A.</v>
      </c>
      <c r="AL27" s="2">
        <f t="shared" si="15"/>
        <v>5186.5526402640262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5387.3968450223838</v>
      </c>
      <c r="AQ27" s="13" t="str">
        <f t="shared" si="15"/>
        <v>N.A.</v>
      </c>
      <c r="AR27" s="14">
        <f t="shared" si="15"/>
        <v>5387.3968450223838</v>
      </c>
    </row>
    <row r="28" spans="1:44" ht="15" customHeight="1" thickBot="1" x14ac:dyDescent="0.3">
      <c r="A28" s="3" t="s">
        <v>13</v>
      </c>
      <c r="B28" s="2">
        <v>1962620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1962620</v>
      </c>
      <c r="M28" s="13">
        <f t="shared" si="16"/>
        <v>0</v>
      </c>
      <c r="N28" s="14">
        <f t="shared" ref="N28:N30" si="17">L28+M28</f>
        <v>1962620</v>
      </c>
      <c r="P28" s="3" t="s">
        <v>13</v>
      </c>
      <c r="Q28" s="2">
        <v>484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484</v>
      </c>
      <c r="AB28" s="13">
        <f t="shared" si="18"/>
        <v>0</v>
      </c>
      <c r="AC28" s="14">
        <f t="shared" ref="AC28:AC30" si="19">AA28+AB28</f>
        <v>484</v>
      </c>
      <c r="AE28" s="3" t="s">
        <v>13</v>
      </c>
      <c r="AF28" s="2">
        <f t="shared" ref="AF28:AF31" si="20">IFERROR(B28/Q28, "N.A.")</f>
        <v>4055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4055</v>
      </c>
      <c r="AQ28" s="13" t="str">
        <f t="shared" si="15"/>
        <v>N.A.</v>
      </c>
      <c r="AR28" s="14">
        <f t="shared" si="15"/>
        <v>4055</v>
      </c>
    </row>
    <row r="29" spans="1:44" ht="15" customHeight="1" thickBot="1" x14ac:dyDescent="0.3">
      <c r="A29" s="3" t="s">
        <v>14</v>
      </c>
      <c r="B29" s="2">
        <v>58782419.999999993</v>
      </c>
      <c r="C29" s="2">
        <v>248920463.00000003</v>
      </c>
      <c r="D29" s="2">
        <v>19874509.999999996</v>
      </c>
      <c r="E29" s="2">
        <v>11798000</v>
      </c>
      <c r="F29" s="2"/>
      <c r="G29" s="2">
        <v>43460879.999999993</v>
      </c>
      <c r="H29" s="2"/>
      <c r="I29" s="2">
        <v>15583250</v>
      </c>
      <c r="J29" s="2">
        <v>0</v>
      </c>
      <c r="K29" s="2"/>
      <c r="L29" s="1">
        <f t="shared" si="16"/>
        <v>78656929.999999985</v>
      </c>
      <c r="M29" s="13">
        <f t="shared" si="16"/>
        <v>319762593</v>
      </c>
      <c r="N29" s="14">
        <f t="shared" si="17"/>
        <v>398419523</v>
      </c>
      <c r="P29" s="3" t="s">
        <v>14</v>
      </c>
      <c r="Q29" s="2">
        <v>8889</v>
      </c>
      <c r="R29" s="2">
        <v>34258</v>
      </c>
      <c r="S29" s="2">
        <v>2913</v>
      </c>
      <c r="T29" s="2">
        <v>886</v>
      </c>
      <c r="U29" s="2">
        <v>0</v>
      </c>
      <c r="V29" s="2">
        <v>5289</v>
      </c>
      <c r="W29" s="2">
        <v>0</v>
      </c>
      <c r="X29" s="2">
        <v>3911</v>
      </c>
      <c r="Y29" s="2">
        <v>1546</v>
      </c>
      <c r="Z29" s="2">
        <v>0</v>
      </c>
      <c r="AA29" s="1">
        <f t="shared" si="18"/>
        <v>13348</v>
      </c>
      <c r="AB29" s="13">
        <f t="shared" si="18"/>
        <v>44344</v>
      </c>
      <c r="AC29" s="14">
        <f t="shared" si="19"/>
        <v>57692</v>
      </c>
      <c r="AE29" s="3" t="s">
        <v>14</v>
      </c>
      <c r="AF29" s="2">
        <f t="shared" si="20"/>
        <v>6612.9395882551462</v>
      </c>
      <c r="AG29" s="2">
        <f t="shared" si="15"/>
        <v>7266.0535641310071</v>
      </c>
      <c r="AH29" s="2">
        <f t="shared" si="15"/>
        <v>6822.6948163405414</v>
      </c>
      <c r="AI29" s="2">
        <f t="shared" si="15"/>
        <v>13316.027088036117</v>
      </c>
      <c r="AJ29" s="2" t="str">
        <f t="shared" si="15"/>
        <v>N.A.</v>
      </c>
      <c r="AK29" s="2">
        <f t="shared" si="15"/>
        <v>8217.22064662507</v>
      </c>
      <c r="AL29" s="2" t="str">
        <f t="shared" si="15"/>
        <v>N.A.</v>
      </c>
      <c r="AM29" s="2">
        <f t="shared" si="15"/>
        <v>3984.4668882638712</v>
      </c>
      <c r="AN29" s="2">
        <f t="shared" si="15"/>
        <v>0</v>
      </c>
      <c r="AO29" s="2" t="str">
        <f t="shared" si="15"/>
        <v>N.A.</v>
      </c>
      <c r="AP29" s="15">
        <f t="shared" si="15"/>
        <v>5892.7876835480956</v>
      </c>
      <c r="AQ29" s="13">
        <f t="shared" si="15"/>
        <v>7210.955101028324</v>
      </c>
      <c r="AR29" s="14">
        <f t="shared" si="15"/>
        <v>6905.9752305345628</v>
      </c>
    </row>
    <row r="30" spans="1:44" ht="15" customHeight="1" thickBot="1" x14ac:dyDescent="0.3">
      <c r="A30" s="3" t="s">
        <v>15</v>
      </c>
      <c r="B30" s="2">
        <v>8180750</v>
      </c>
      <c r="C30" s="2">
        <v>3113200</v>
      </c>
      <c r="D30" s="2">
        <v>5000384</v>
      </c>
      <c r="E30" s="2">
        <v>1503280</v>
      </c>
      <c r="F30" s="2"/>
      <c r="G30" s="2">
        <v>2053199.9999999998</v>
      </c>
      <c r="H30" s="2">
        <v>6104560</v>
      </c>
      <c r="I30" s="2"/>
      <c r="J30" s="2"/>
      <c r="K30" s="2"/>
      <c r="L30" s="1">
        <f t="shared" si="16"/>
        <v>19285694</v>
      </c>
      <c r="M30" s="13">
        <f t="shared" si="16"/>
        <v>6669680</v>
      </c>
      <c r="N30" s="14">
        <f t="shared" si="17"/>
        <v>25955374</v>
      </c>
      <c r="P30" s="3" t="s">
        <v>15</v>
      </c>
      <c r="Q30" s="2">
        <v>1356</v>
      </c>
      <c r="R30" s="2">
        <v>563</v>
      </c>
      <c r="S30" s="2">
        <v>928</v>
      </c>
      <c r="T30" s="2">
        <v>304</v>
      </c>
      <c r="U30" s="2">
        <v>0</v>
      </c>
      <c r="V30" s="2">
        <v>869</v>
      </c>
      <c r="W30" s="2">
        <v>2895</v>
      </c>
      <c r="X30" s="2">
        <v>0</v>
      </c>
      <c r="Y30" s="2">
        <v>0</v>
      </c>
      <c r="Z30" s="2">
        <v>0</v>
      </c>
      <c r="AA30" s="1">
        <f t="shared" si="18"/>
        <v>5179</v>
      </c>
      <c r="AB30" s="13">
        <f t="shared" si="18"/>
        <v>1736</v>
      </c>
      <c r="AC30" s="21">
        <f t="shared" si="19"/>
        <v>6915</v>
      </c>
      <c r="AE30" s="3" t="s">
        <v>15</v>
      </c>
      <c r="AF30" s="2">
        <f t="shared" si="20"/>
        <v>6033.0014749262536</v>
      </c>
      <c r="AG30" s="2">
        <f t="shared" si="15"/>
        <v>5529.6625222024868</v>
      </c>
      <c r="AH30" s="2">
        <f t="shared" si="15"/>
        <v>5388.3448275862065</v>
      </c>
      <c r="AI30" s="2">
        <f t="shared" si="15"/>
        <v>4945</v>
      </c>
      <c r="AJ30" s="2" t="str">
        <f t="shared" si="15"/>
        <v>N.A.</v>
      </c>
      <c r="AK30" s="2">
        <f t="shared" si="15"/>
        <v>2362.7157652474107</v>
      </c>
      <c r="AL30" s="2">
        <f t="shared" si="15"/>
        <v>2108.656303972366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3723.8258351033019</v>
      </c>
      <c r="AQ30" s="13">
        <f t="shared" si="15"/>
        <v>3841.9815668202764</v>
      </c>
      <c r="AR30" s="14">
        <f t="shared" si="15"/>
        <v>3753.4886478669559</v>
      </c>
    </row>
    <row r="31" spans="1:44" ht="15" customHeight="1" thickBot="1" x14ac:dyDescent="0.3">
      <c r="A31" s="4" t="s">
        <v>16</v>
      </c>
      <c r="B31" s="2">
        <v>89826735.00000003</v>
      </c>
      <c r="C31" s="2">
        <v>252033663</v>
      </c>
      <c r="D31" s="2">
        <v>48536694.000000007</v>
      </c>
      <c r="E31" s="2">
        <v>13301279.999999998</v>
      </c>
      <c r="F31" s="2">
        <v>18937630</v>
      </c>
      <c r="G31" s="2">
        <v>45514080</v>
      </c>
      <c r="H31" s="2">
        <v>68965578</v>
      </c>
      <c r="I31" s="2">
        <v>15583250</v>
      </c>
      <c r="J31" s="2">
        <v>0</v>
      </c>
      <c r="K31" s="2"/>
      <c r="L31" s="1">
        <f t="shared" ref="L31" si="21">B31+D31+F31+H31+J31</f>
        <v>226266637.00000003</v>
      </c>
      <c r="M31" s="13">
        <f t="shared" ref="M31" si="22">C31+E31+G31+I31+K31</f>
        <v>326432273</v>
      </c>
      <c r="N31" s="21">
        <f t="shared" ref="N31" si="23">L31+M31</f>
        <v>552698910</v>
      </c>
      <c r="P31" s="4" t="s">
        <v>16</v>
      </c>
      <c r="Q31" s="2">
        <v>14792</v>
      </c>
      <c r="R31" s="2">
        <v>34821</v>
      </c>
      <c r="S31" s="2">
        <v>9034</v>
      </c>
      <c r="T31" s="2">
        <v>1190</v>
      </c>
      <c r="U31" s="2">
        <v>1705</v>
      </c>
      <c r="V31" s="2">
        <v>6158</v>
      </c>
      <c r="W31" s="2">
        <v>15015</v>
      </c>
      <c r="X31" s="2">
        <v>3911</v>
      </c>
      <c r="Y31" s="2">
        <v>1920</v>
      </c>
      <c r="Z31" s="2">
        <v>0</v>
      </c>
      <c r="AA31" s="1">
        <f t="shared" ref="AA31" si="24">Q31+S31+U31+W31+Y31</f>
        <v>42466</v>
      </c>
      <c r="AB31" s="13">
        <f t="shared" ref="AB31" si="25">R31+T31+V31+X31+Z31</f>
        <v>46080</v>
      </c>
      <c r="AC31" s="14">
        <f t="shared" ref="AC31" si="26">AA31+AB31</f>
        <v>88546</v>
      </c>
      <c r="AE31" s="4" t="s">
        <v>16</v>
      </c>
      <c r="AF31" s="2">
        <f t="shared" si="20"/>
        <v>6072.6565035154154</v>
      </c>
      <c r="AG31" s="2">
        <f t="shared" si="15"/>
        <v>7237.9788920479023</v>
      </c>
      <c r="AH31" s="2">
        <f t="shared" si="15"/>
        <v>5372.6692495018824</v>
      </c>
      <c r="AI31" s="2">
        <f t="shared" si="15"/>
        <v>11177.546218487394</v>
      </c>
      <c r="AJ31" s="2">
        <f t="shared" si="15"/>
        <v>11107.114369501467</v>
      </c>
      <c r="AK31" s="2">
        <f t="shared" si="15"/>
        <v>7391.0490418967202</v>
      </c>
      <c r="AL31" s="2">
        <f t="shared" si="15"/>
        <v>4593.1120879120881</v>
      </c>
      <c r="AM31" s="2">
        <f t="shared" si="15"/>
        <v>3984.4668882638712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5328.1834173220941</v>
      </c>
      <c r="AQ31" s="13">
        <f t="shared" ref="AQ31" si="28">IFERROR(M31/AB31, "N.A.")</f>
        <v>7084.0337022569447</v>
      </c>
      <c r="AR31" s="14">
        <f t="shared" ref="AR31" si="29">IFERROR(N31/AC31, "N.A.")</f>
        <v>6241.9410250039527</v>
      </c>
    </row>
    <row r="32" spans="1:44" ht="15" customHeight="1" thickBot="1" x14ac:dyDescent="0.3">
      <c r="A32" s="5" t="s">
        <v>0</v>
      </c>
      <c r="B32" s="42">
        <f>B31+C31</f>
        <v>341860398</v>
      </c>
      <c r="C32" s="43"/>
      <c r="D32" s="42">
        <f>D31+E31</f>
        <v>61837974.000000007</v>
      </c>
      <c r="E32" s="43"/>
      <c r="F32" s="42">
        <f>F31+G31</f>
        <v>64451710</v>
      </c>
      <c r="G32" s="43"/>
      <c r="H32" s="42">
        <f>H31+I31</f>
        <v>84548828</v>
      </c>
      <c r="I32" s="43"/>
      <c r="J32" s="42">
        <f>J31+K31</f>
        <v>0</v>
      </c>
      <c r="K32" s="43"/>
      <c r="L32" s="42">
        <f>L31+M31</f>
        <v>552698910</v>
      </c>
      <c r="M32" s="46"/>
      <c r="N32" s="22">
        <f>B32+D32+F32+H32+J32</f>
        <v>552698910</v>
      </c>
      <c r="P32" s="5" t="s">
        <v>0</v>
      </c>
      <c r="Q32" s="42">
        <f>Q31+R31</f>
        <v>49613</v>
      </c>
      <c r="R32" s="43"/>
      <c r="S32" s="42">
        <f>S31+T31</f>
        <v>10224</v>
      </c>
      <c r="T32" s="43"/>
      <c r="U32" s="42">
        <f>U31+V31</f>
        <v>7863</v>
      </c>
      <c r="V32" s="43"/>
      <c r="W32" s="42">
        <f>W31+X31</f>
        <v>18926</v>
      </c>
      <c r="X32" s="43"/>
      <c r="Y32" s="42">
        <f>Y31+Z31</f>
        <v>1920</v>
      </c>
      <c r="Z32" s="43"/>
      <c r="AA32" s="42">
        <f>AA31+AB31</f>
        <v>88546</v>
      </c>
      <c r="AB32" s="43"/>
      <c r="AC32" s="23">
        <f>Q32+S32+U32+W32+Y32</f>
        <v>88546</v>
      </c>
      <c r="AE32" s="5" t="s">
        <v>0</v>
      </c>
      <c r="AF32" s="44">
        <f>IFERROR(B32/Q32,"N.A.")</f>
        <v>6890.5407453691569</v>
      </c>
      <c r="AG32" s="45"/>
      <c r="AH32" s="44">
        <f>IFERROR(D32/S32,"N.A.")</f>
        <v>6048.3151408450713</v>
      </c>
      <c r="AI32" s="45"/>
      <c r="AJ32" s="44">
        <f>IFERROR(F32/U32,"N.A.")</f>
        <v>8196.8345415235908</v>
      </c>
      <c r="AK32" s="45"/>
      <c r="AL32" s="44">
        <f>IFERROR(H32/W32,"N.A.")</f>
        <v>4467.3374194230164</v>
      </c>
      <c r="AM32" s="45"/>
      <c r="AN32" s="44">
        <f>IFERROR(J32/Y32,"N.A.")</f>
        <v>0</v>
      </c>
      <c r="AO32" s="45"/>
      <c r="AP32" s="44">
        <f>IFERROR(L32/AA32,"N.A.")</f>
        <v>6241.9410250039527</v>
      </c>
      <c r="AQ32" s="45"/>
      <c r="AR32" s="16">
        <f>IFERROR(N32/AC32, "N.A.")</f>
        <v>6241.9410250039527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5431759.9999999991</v>
      </c>
      <c r="C39" s="2"/>
      <c r="D39" s="2"/>
      <c r="E39" s="2"/>
      <c r="F39" s="2">
        <v>5808000.0000000009</v>
      </c>
      <c r="G39" s="2"/>
      <c r="H39" s="2">
        <v>25481888</v>
      </c>
      <c r="I39" s="2"/>
      <c r="J39" s="2">
        <v>0</v>
      </c>
      <c r="K39" s="2"/>
      <c r="L39" s="1">
        <f>B39+D39+F39+H39+J39</f>
        <v>36721648</v>
      </c>
      <c r="M39" s="13">
        <f>C39+E39+G39+I39+K39</f>
        <v>0</v>
      </c>
      <c r="N39" s="14">
        <f>L39+M39</f>
        <v>36721648</v>
      </c>
      <c r="P39" s="3" t="s">
        <v>12</v>
      </c>
      <c r="Q39" s="2">
        <v>1257</v>
      </c>
      <c r="R39" s="2">
        <v>0</v>
      </c>
      <c r="S39" s="2">
        <v>0</v>
      </c>
      <c r="T39" s="2">
        <v>0</v>
      </c>
      <c r="U39" s="2">
        <v>792</v>
      </c>
      <c r="V39" s="2">
        <v>0</v>
      </c>
      <c r="W39" s="2">
        <v>10333</v>
      </c>
      <c r="X39" s="2">
        <v>0</v>
      </c>
      <c r="Y39" s="2">
        <v>2201</v>
      </c>
      <c r="Z39" s="2">
        <v>0</v>
      </c>
      <c r="AA39" s="1">
        <f>Q39+S39+U39+W39+Y39</f>
        <v>14583</v>
      </c>
      <c r="AB39" s="13">
        <f>R39+T39+V39+X39+Z39</f>
        <v>0</v>
      </c>
      <c r="AC39" s="14">
        <f>AA39+AB39</f>
        <v>14583</v>
      </c>
      <c r="AE39" s="3" t="s">
        <v>12</v>
      </c>
      <c r="AF39" s="2">
        <f>IFERROR(B39/Q39, "N.A.")</f>
        <v>4321.2092283213997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7333.3333333333348</v>
      </c>
      <c r="AK39" s="2" t="str">
        <f t="shared" si="30"/>
        <v>N.A.</v>
      </c>
      <c r="AL39" s="2">
        <f t="shared" si="30"/>
        <v>2466.0687118939322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2518.1134197353081</v>
      </c>
      <c r="AQ39" s="13" t="str">
        <f t="shared" si="30"/>
        <v>N.A.</v>
      </c>
      <c r="AR39" s="14">
        <f t="shared" si="30"/>
        <v>2518.1134197353081</v>
      </c>
    </row>
    <row r="40" spans="1:44" ht="15" customHeight="1" thickBot="1" x14ac:dyDescent="0.3">
      <c r="A40" s="3" t="s">
        <v>13</v>
      </c>
      <c r="B40" s="2">
        <v>28492750.000000007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28492750.000000007</v>
      </c>
      <c r="M40" s="13">
        <f t="shared" si="31"/>
        <v>0</v>
      </c>
      <c r="N40" s="14">
        <f t="shared" ref="N40:N42" si="32">L40+M40</f>
        <v>28492750.000000007</v>
      </c>
      <c r="P40" s="3" t="s">
        <v>13</v>
      </c>
      <c r="Q40" s="2">
        <v>7655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7655</v>
      </c>
      <c r="AB40" s="13">
        <f t="shared" si="33"/>
        <v>0</v>
      </c>
      <c r="AC40" s="14">
        <f t="shared" ref="AC40:AC42" si="34">AA40+AB40</f>
        <v>7655</v>
      </c>
      <c r="AE40" s="3" t="s">
        <v>13</v>
      </c>
      <c r="AF40" s="2">
        <f t="shared" ref="AF40:AF43" si="35">IFERROR(B40/Q40, "N.A.")</f>
        <v>3722.1097322011765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3722.1097322011765</v>
      </c>
      <c r="AQ40" s="13" t="str">
        <f t="shared" si="30"/>
        <v>N.A.</v>
      </c>
      <c r="AR40" s="14">
        <f t="shared" si="30"/>
        <v>3722.1097322011765</v>
      </c>
    </row>
    <row r="41" spans="1:44" ht="15" customHeight="1" thickBot="1" x14ac:dyDescent="0.3">
      <c r="A41" s="3" t="s">
        <v>14</v>
      </c>
      <c r="B41" s="2">
        <v>48159190</v>
      </c>
      <c r="C41" s="2">
        <v>152652108.00000006</v>
      </c>
      <c r="D41" s="2">
        <v>3570000</v>
      </c>
      <c r="E41" s="2"/>
      <c r="F41" s="2"/>
      <c r="G41" s="2">
        <v>14750960</v>
      </c>
      <c r="H41" s="2"/>
      <c r="I41" s="2">
        <v>19984750.000000004</v>
      </c>
      <c r="J41" s="2">
        <v>0</v>
      </c>
      <c r="K41" s="2"/>
      <c r="L41" s="1">
        <f t="shared" si="31"/>
        <v>51729190</v>
      </c>
      <c r="M41" s="13">
        <f t="shared" si="31"/>
        <v>187387818.00000006</v>
      </c>
      <c r="N41" s="14">
        <f t="shared" si="32"/>
        <v>239117008.00000006</v>
      </c>
      <c r="P41" s="3" t="s">
        <v>14</v>
      </c>
      <c r="Q41" s="2">
        <v>11000</v>
      </c>
      <c r="R41" s="2">
        <v>23031</v>
      </c>
      <c r="S41" s="2">
        <v>1672</v>
      </c>
      <c r="T41" s="2">
        <v>0</v>
      </c>
      <c r="U41" s="2">
        <v>0</v>
      </c>
      <c r="V41" s="2">
        <v>2303</v>
      </c>
      <c r="W41" s="2">
        <v>0</v>
      </c>
      <c r="X41" s="2">
        <v>1952</v>
      </c>
      <c r="Y41" s="2">
        <v>3966</v>
      </c>
      <c r="Z41" s="2">
        <v>0</v>
      </c>
      <c r="AA41" s="1">
        <f t="shared" si="33"/>
        <v>16638</v>
      </c>
      <c r="AB41" s="13">
        <f t="shared" si="33"/>
        <v>27286</v>
      </c>
      <c r="AC41" s="14">
        <f t="shared" si="34"/>
        <v>43924</v>
      </c>
      <c r="AE41" s="3" t="s">
        <v>14</v>
      </c>
      <c r="AF41" s="2">
        <f t="shared" si="35"/>
        <v>4378.1081818181819</v>
      </c>
      <c r="AG41" s="2">
        <f t="shared" si="30"/>
        <v>6628.1146281099418</v>
      </c>
      <c r="AH41" s="2">
        <f t="shared" si="30"/>
        <v>2135.1674641148325</v>
      </c>
      <c r="AI41" s="2" t="str">
        <f t="shared" si="30"/>
        <v>N.A.</v>
      </c>
      <c r="AJ41" s="2" t="str">
        <f t="shared" si="30"/>
        <v>N.A.</v>
      </c>
      <c r="AK41" s="2">
        <f t="shared" si="30"/>
        <v>6405.1063829787236</v>
      </c>
      <c r="AL41" s="2" t="str">
        <f t="shared" si="30"/>
        <v>N.A.</v>
      </c>
      <c r="AM41" s="2">
        <f t="shared" si="30"/>
        <v>10238.089139344263</v>
      </c>
      <c r="AN41" s="2">
        <f t="shared" si="30"/>
        <v>0</v>
      </c>
      <c r="AO41" s="2" t="str">
        <f t="shared" si="30"/>
        <v>N.A.</v>
      </c>
      <c r="AP41" s="15">
        <f t="shared" si="30"/>
        <v>3109.0990503666308</v>
      </c>
      <c r="AQ41" s="13">
        <f t="shared" si="30"/>
        <v>6867.5444550318871</v>
      </c>
      <c r="AR41" s="14">
        <f t="shared" si="30"/>
        <v>5443.8805208997373</v>
      </c>
    </row>
    <row r="42" spans="1:44" ht="15" customHeight="1" thickBot="1" x14ac:dyDescent="0.3">
      <c r="A42" s="3" t="s">
        <v>15</v>
      </c>
      <c r="B42" s="2">
        <v>430430</v>
      </c>
      <c r="C42" s="2">
        <v>276060</v>
      </c>
      <c r="D42" s="2"/>
      <c r="E42" s="2"/>
      <c r="F42" s="2"/>
      <c r="G42" s="2"/>
      <c r="H42" s="2">
        <v>0</v>
      </c>
      <c r="I42" s="2"/>
      <c r="J42" s="2">
        <v>0</v>
      </c>
      <c r="K42" s="2"/>
      <c r="L42" s="1">
        <f t="shared" si="31"/>
        <v>430430</v>
      </c>
      <c r="M42" s="13">
        <f t="shared" si="31"/>
        <v>276060</v>
      </c>
      <c r="N42" s="14">
        <f t="shared" si="32"/>
        <v>706490</v>
      </c>
      <c r="P42" s="3" t="s">
        <v>15</v>
      </c>
      <c r="Q42" s="2">
        <v>91</v>
      </c>
      <c r="R42" s="2">
        <v>107</v>
      </c>
      <c r="S42" s="2">
        <v>0</v>
      </c>
      <c r="T42" s="2">
        <v>0</v>
      </c>
      <c r="U42" s="2">
        <v>0</v>
      </c>
      <c r="V42" s="2">
        <v>0</v>
      </c>
      <c r="W42" s="2">
        <v>152</v>
      </c>
      <c r="X42" s="2">
        <v>0</v>
      </c>
      <c r="Y42" s="2">
        <v>502</v>
      </c>
      <c r="Z42" s="2">
        <v>0</v>
      </c>
      <c r="AA42" s="1">
        <f t="shared" si="33"/>
        <v>745</v>
      </c>
      <c r="AB42" s="13">
        <f t="shared" si="33"/>
        <v>107</v>
      </c>
      <c r="AC42" s="14">
        <f t="shared" si="34"/>
        <v>852</v>
      </c>
      <c r="AE42" s="3" t="s">
        <v>15</v>
      </c>
      <c r="AF42" s="2">
        <f t="shared" si="35"/>
        <v>4730</v>
      </c>
      <c r="AG42" s="2">
        <f t="shared" si="30"/>
        <v>2580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0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577.75838926174492</v>
      </c>
      <c r="AQ42" s="13">
        <f t="shared" si="30"/>
        <v>2580</v>
      </c>
      <c r="AR42" s="14">
        <f t="shared" si="30"/>
        <v>829.21361502347418</v>
      </c>
    </row>
    <row r="43" spans="1:44" ht="15" customHeight="1" thickBot="1" x14ac:dyDescent="0.3">
      <c r="A43" s="4" t="s">
        <v>16</v>
      </c>
      <c r="B43" s="2">
        <v>82514130</v>
      </c>
      <c r="C43" s="2">
        <v>152928168.00000003</v>
      </c>
      <c r="D43" s="2">
        <v>3570000</v>
      </c>
      <c r="E43" s="2"/>
      <c r="F43" s="2">
        <v>5808000.0000000009</v>
      </c>
      <c r="G43" s="2">
        <v>14750960</v>
      </c>
      <c r="H43" s="2">
        <v>25481887.999999996</v>
      </c>
      <c r="I43" s="2">
        <v>19984750.000000004</v>
      </c>
      <c r="J43" s="2">
        <v>0</v>
      </c>
      <c r="K43" s="2"/>
      <c r="L43" s="1">
        <f t="shared" ref="L43" si="36">B43+D43+F43+H43+J43</f>
        <v>117374018</v>
      </c>
      <c r="M43" s="13">
        <f t="shared" ref="M43" si="37">C43+E43+G43+I43+K43</f>
        <v>187663878.00000003</v>
      </c>
      <c r="N43" s="21">
        <f t="shared" ref="N43" si="38">L43+M43</f>
        <v>305037896</v>
      </c>
      <c r="P43" s="4" t="s">
        <v>16</v>
      </c>
      <c r="Q43" s="2">
        <v>20003</v>
      </c>
      <c r="R43" s="2">
        <v>23138</v>
      </c>
      <c r="S43" s="2">
        <v>1672</v>
      </c>
      <c r="T43" s="2">
        <v>0</v>
      </c>
      <c r="U43" s="2">
        <v>792</v>
      </c>
      <c r="V43" s="2">
        <v>2303</v>
      </c>
      <c r="W43" s="2">
        <v>10485</v>
      </c>
      <c r="X43" s="2">
        <v>1952</v>
      </c>
      <c r="Y43" s="2">
        <v>6669</v>
      </c>
      <c r="Z43" s="2">
        <v>0</v>
      </c>
      <c r="AA43" s="1">
        <f t="shared" ref="AA43" si="39">Q43+S43+U43+W43+Y43</f>
        <v>39621</v>
      </c>
      <c r="AB43" s="13">
        <f t="shared" ref="AB43" si="40">R43+T43+V43+X43+Z43</f>
        <v>27393</v>
      </c>
      <c r="AC43" s="21">
        <f t="shared" ref="AC43" si="41">AA43+AB43</f>
        <v>67014</v>
      </c>
      <c r="AE43" s="4" t="s">
        <v>16</v>
      </c>
      <c r="AF43" s="2">
        <f t="shared" si="35"/>
        <v>4125.087736839474</v>
      </c>
      <c r="AG43" s="2">
        <f t="shared" si="30"/>
        <v>6609.3944161120244</v>
      </c>
      <c r="AH43" s="2">
        <f t="shared" si="30"/>
        <v>2135.1674641148325</v>
      </c>
      <c r="AI43" s="2" t="str">
        <f t="shared" si="30"/>
        <v>N.A.</v>
      </c>
      <c r="AJ43" s="2">
        <f t="shared" si="30"/>
        <v>7333.3333333333348</v>
      </c>
      <c r="AK43" s="2">
        <f t="shared" si="30"/>
        <v>6405.1063829787236</v>
      </c>
      <c r="AL43" s="2">
        <f t="shared" si="30"/>
        <v>2430.3183595612777</v>
      </c>
      <c r="AM43" s="2">
        <f t="shared" si="30"/>
        <v>10238.089139344263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2962.419373564524</v>
      </c>
      <c r="AQ43" s="13">
        <f t="shared" ref="AQ43" si="43">IFERROR(M43/AB43, "N.A.")</f>
        <v>6850.79684590954</v>
      </c>
      <c r="AR43" s="14">
        <f t="shared" ref="AR43" si="44">IFERROR(N43/AC43, "N.A.")</f>
        <v>4551.8532843883368</v>
      </c>
    </row>
    <row r="44" spans="1:44" ht="15" customHeight="1" thickBot="1" x14ac:dyDescent="0.3">
      <c r="A44" s="5" t="s">
        <v>0</v>
      </c>
      <c r="B44" s="42">
        <f>B43+C43</f>
        <v>235442298.00000003</v>
      </c>
      <c r="C44" s="43"/>
      <c r="D44" s="42">
        <f>D43+E43</f>
        <v>3570000</v>
      </c>
      <c r="E44" s="43"/>
      <c r="F44" s="42">
        <f>F43+G43</f>
        <v>20558960</v>
      </c>
      <c r="G44" s="43"/>
      <c r="H44" s="42">
        <f>H43+I43</f>
        <v>45466638</v>
      </c>
      <c r="I44" s="43"/>
      <c r="J44" s="42">
        <f>J43+K43</f>
        <v>0</v>
      </c>
      <c r="K44" s="43"/>
      <c r="L44" s="42">
        <f>L43+M43</f>
        <v>305037896</v>
      </c>
      <c r="M44" s="46"/>
      <c r="N44" s="22">
        <f>B44+D44+F44+H44+J44</f>
        <v>305037896</v>
      </c>
      <c r="P44" s="5" t="s">
        <v>0</v>
      </c>
      <c r="Q44" s="42">
        <f>Q43+R43</f>
        <v>43141</v>
      </c>
      <c r="R44" s="43"/>
      <c r="S44" s="42">
        <f>S43+T43</f>
        <v>1672</v>
      </c>
      <c r="T44" s="43"/>
      <c r="U44" s="42">
        <f>U43+V43</f>
        <v>3095</v>
      </c>
      <c r="V44" s="43"/>
      <c r="W44" s="42">
        <f>W43+X43</f>
        <v>12437</v>
      </c>
      <c r="X44" s="43"/>
      <c r="Y44" s="42">
        <f>Y43+Z43</f>
        <v>6669</v>
      </c>
      <c r="Z44" s="43"/>
      <c r="AA44" s="42">
        <f>AA43+AB43</f>
        <v>67014</v>
      </c>
      <c r="AB44" s="46"/>
      <c r="AC44" s="22">
        <f>Q44+S44+U44+W44+Y44</f>
        <v>67014</v>
      </c>
      <c r="AE44" s="5" t="s">
        <v>0</v>
      </c>
      <c r="AF44" s="44">
        <f>IFERROR(B44/Q44,"N.A.")</f>
        <v>5457.5067337335722</v>
      </c>
      <c r="AG44" s="45"/>
      <c r="AH44" s="44">
        <f>IFERROR(D44/S44,"N.A.")</f>
        <v>2135.1674641148325</v>
      </c>
      <c r="AI44" s="45"/>
      <c r="AJ44" s="44">
        <f>IFERROR(F44/U44,"N.A.")</f>
        <v>6642.6365105008081</v>
      </c>
      <c r="AK44" s="45"/>
      <c r="AL44" s="44">
        <f>IFERROR(H44/W44,"N.A.")</f>
        <v>3655.7560504944922</v>
      </c>
      <c r="AM44" s="45"/>
      <c r="AN44" s="44">
        <f>IFERROR(J44/Y44,"N.A.")</f>
        <v>0</v>
      </c>
      <c r="AO44" s="45"/>
      <c r="AP44" s="44">
        <f>IFERROR(L44/AA44,"N.A.")</f>
        <v>4551.8532843883368</v>
      </c>
      <c r="AQ44" s="45"/>
      <c r="AR44" s="16">
        <f>IFERROR(N44/AC44, "N.A.")</f>
        <v>4551.8532843883368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148802914.00000003</v>
      </c>
      <c r="C15" s="2"/>
      <c r="D15" s="2">
        <v>49935912</v>
      </c>
      <c r="E15" s="2"/>
      <c r="F15" s="2">
        <v>72269379.999999985</v>
      </c>
      <c r="G15" s="2"/>
      <c r="H15" s="2">
        <v>311156297.99999982</v>
      </c>
      <c r="I15" s="2"/>
      <c r="J15" s="2">
        <v>0</v>
      </c>
      <c r="K15" s="2"/>
      <c r="L15" s="1">
        <f>B15+D15+F15+H15+J15</f>
        <v>582164503.99999976</v>
      </c>
      <c r="M15" s="13">
        <f>C15+E15+G15+I15+K15</f>
        <v>0</v>
      </c>
      <c r="N15" s="14">
        <f>L15+M15</f>
        <v>582164503.99999976</v>
      </c>
      <c r="P15" s="3" t="s">
        <v>12</v>
      </c>
      <c r="Q15" s="2">
        <v>20967</v>
      </c>
      <c r="R15" s="2">
        <v>0</v>
      </c>
      <c r="S15" s="2">
        <v>6897</v>
      </c>
      <c r="T15" s="2">
        <v>0</v>
      </c>
      <c r="U15" s="2">
        <v>7714</v>
      </c>
      <c r="V15" s="2">
        <v>0</v>
      </c>
      <c r="W15" s="2">
        <v>52267</v>
      </c>
      <c r="X15" s="2">
        <v>0</v>
      </c>
      <c r="Y15" s="2">
        <v>2108</v>
      </c>
      <c r="Z15" s="2">
        <v>0</v>
      </c>
      <c r="AA15" s="1">
        <f>Q15+S15+U15+W15+Y15</f>
        <v>89953</v>
      </c>
      <c r="AB15" s="13">
        <f>R15+T15+V15+X15+Z15</f>
        <v>0</v>
      </c>
      <c r="AC15" s="14">
        <f>AA15+AB15</f>
        <v>89953</v>
      </c>
      <c r="AE15" s="3" t="s">
        <v>12</v>
      </c>
      <c r="AF15" s="2">
        <f>IFERROR(B15/Q15, "N.A.")</f>
        <v>7097.0054848094642</v>
      </c>
      <c r="AG15" s="2" t="str">
        <f t="shared" ref="AG15:AR19" si="0">IFERROR(C15/R15, "N.A.")</f>
        <v>N.A.</v>
      </c>
      <c r="AH15" s="2">
        <f t="shared" si="0"/>
        <v>7240.2366246193997</v>
      </c>
      <c r="AI15" s="2" t="str">
        <f t="shared" si="0"/>
        <v>N.A.</v>
      </c>
      <c r="AJ15" s="2">
        <f t="shared" si="0"/>
        <v>9368.5999481462259</v>
      </c>
      <c r="AK15" s="2" t="str">
        <f t="shared" si="0"/>
        <v>N.A.</v>
      </c>
      <c r="AL15" s="2">
        <f t="shared" si="0"/>
        <v>5953.2075305642147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6471.8742454392823</v>
      </c>
      <c r="AQ15" s="13" t="str">
        <f t="shared" si="0"/>
        <v>N.A.</v>
      </c>
      <c r="AR15" s="14">
        <f t="shared" si="0"/>
        <v>6471.8742454392823</v>
      </c>
    </row>
    <row r="16" spans="1:44" ht="15" customHeight="1" thickBot="1" x14ac:dyDescent="0.3">
      <c r="A16" s="3" t="s">
        <v>13</v>
      </c>
      <c r="B16" s="2">
        <v>93342184.99999997</v>
      </c>
      <c r="C16" s="2">
        <v>934200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93342184.99999997</v>
      </c>
      <c r="M16" s="13">
        <f t="shared" si="1"/>
        <v>934200</v>
      </c>
      <c r="N16" s="14">
        <f t="shared" ref="N16:N18" si="2">L16+M16</f>
        <v>94276384.99999997</v>
      </c>
      <c r="P16" s="3" t="s">
        <v>13</v>
      </c>
      <c r="Q16" s="2">
        <v>14485</v>
      </c>
      <c r="R16" s="2">
        <v>173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14485</v>
      </c>
      <c r="AB16" s="13">
        <f t="shared" si="3"/>
        <v>173</v>
      </c>
      <c r="AC16" s="14">
        <f t="shared" ref="AC16:AC18" si="4">AA16+AB16</f>
        <v>14658</v>
      </c>
      <c r="AE16" s="3" t="s">
        <v>13</v>
      </c>
      <c r="AF16" s="2">
        <f t="shared" ref="AF16:AF19" si="5">IFERROR(B16/Q16, "N.A.")</f>
        <v>6444.0583362098705</v>
      </c>
      <c r="AG16" s="2">
        <f t="shared" si="0"/>
        <v>5400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6444.0583362098705</v>
      </c>
      <c r="AQ16" s="13">
        <f t="shared" si="0"/>
        <v>5400</v>
      </c>
      <c r="AR16" s="14">
        <f t="shared" si="0"/>
        <v>6431.7359121298932</v>
      </c>
    </row>
    <row r="17" spans="1:44" ht="15" customHeight="1" thickBot="1" x14ac:dyDescent="0.3">
      <c r="A17" s="3" t="s">
        <v>14</v>
      </c>
      <c r="B17" s="2">
        <v>259745255.00000015</v>
      </c>
      <c r="C17" s="2">
        <v>1912855795.9999986</v>
      </c>
      <c r="D17" s="2">
        <v>121032535.00000001</v>
      </c>
      <c r="E17" s="2">
        <v>76629499.999999985</v>
      </c>
      <c r="F17" s="2"/>
      <c r="G17" s="2">
        <v>86685350</v>
      </c>
      <c r="H17" s="2"/>
      <c r="I17" s="2">
        <v>73445444.999999985</v>
      </c>
      <c r="J17" s="2">
        <v>0</v>
      </c>
      <c r="K17" s="2"/>
      <c r="L17" s="1">
        <f t="shared" si="1"/>
        <v>380777790.00000018</v>
      </c>
      <c r="M17" s="13">
        <f t="shared" si="1"/>
        <v>2149616090.9999986</v>
      </c>
      <c r="N17" s="14">
        <f t="shared" si="2"/>
        <v>2530393880.9999986</v>
      </c>
      <c r="P17" s="3" t="s">
        <v>14</v>
      </c>
      <c r="Q17" s="2">
        <v>46314</v>
      </c>
      <c r="R17" s="2">
        <v>252735</v>
      </c>
      <c r="S17" s="2">
        <v>14161</v>
      </c>
      <c r="T17" s="2">
        <v>5664</v>
      </c>
      <c r="U17" s="2">
        <v>0</v>
      </c>
      <c r="V17" s="2">
        <v>12542</v>
      </c>
      <c r="W17" s="2">
        <v>0</v>
      </c>
      <c r="X17" s="2">
        <v>15644</v>
      </c>
      <c r="Y17" s="2">
        <v>5340</v>
      </c>
      <c r="Z17" s="2">
        <v>0</v>
      </c>
      <c r="AA17" s="1">
        <f t="shared" si="3"/>
        <v>65815</v>
      </c>
      <c r="AB17" s="13">
        <f t="shared" si="3"/>
        <v>286585</v>
      </c>
      <c r="AC17" s="14">
        <f t="shared" si="4"/>
        <v>352400</v>
      </c>
      <c r="AE17" s="3" t="s">
        <v>14</v>
      </c>
      <c r="AF17" s="2">
        <f t="shared" si="5"/>
        <v>5608.3528738610385</v>
      </c>
      <c r="AG17" s="2">
        <f t="shared" si="0"/>
        <v>7568.6224543494118</v>
      </c>
      <c r="AH17" s="2">
        <f t="shared" si="0"/>
        <v>8546.8918155497504</v>
      </c>
      <c r="AI17" s="2">
        <f t="shared" si="0"/>
        <v>13529.21963276836</v>
      </c>
      <c r="AJ17" s="2" t="str">
        <f t="shared" si="0"/>
        <v>N.A.</v>
      </c>
      <c r="AK17" s="2">
        <f t="shared" si="0"/>
        <v>6911.6050071758891</v>
      </c>
      <c r="AL17" s="2" t="str">
        <f t="shared" si="0"/>
        <v>N.A.</v>
      </c>
      <c r="AM17" s="2">
        <f t="shared" si="0"/>
        <v>4694.7996036819222</v>
      </c>
      <c r="AN17" s="2">
        <f t="shared" si="0"/>
        <v>0</v>
      </c>
      <c r="AO17" s="2" t="str">
        <f t="shared" si="0"/>
        <v>N.A.</v>
      </c>
      <c r="AP17" s="15">
        <f t="shared" si="0"/>
        <v>5785.5776038896938</v>
      </c>
      <c r="AQ17" s="13">
        <f t="shared" si="0"/>
        <v>7500.7976376991073</v>
      </c>
      <c r="AR17" s="14">
        <f t="shared" si="0"/>
        <v>7180.4593671963639</v>
      </c>
    </row>
    <row r="18" spans="1:44" ht="15" customHeight="1" thickBot="1" x14ac:dyDescent="0.3">
      <c r="A18" s="3" t="s">
        <v>15</v>
      </c>
      <c r="B18" s="2">
        <v>3907409.9999999995</v>
      </c>
      <c r="C18" s="2"/>
      <c r="D18" s="2"/>
      <c r="E18" s="2"/>
      <c r="F18" s="2"/>
      <c r="G18" s="2">
        <v>3827000</v>
      </c>
      <c r="H18" s="2">
        <v>1841025</v>
      </c>
      <c r="I18" s="2"/>
      <c r="J18" s="2"/>
      <c r="K18" s="2"/>
      <c r="L18" s="1">
        <f t="shared" si="1"/>
        <v>5748435</v>
      </c>
      <c r="M18" s="13">
        <f t="shared" si="1"/>
        <v>3827000</v>
      </c>
      <c r="N18" s="14">
        <f t="shared" si="2"/>
        <v>9575435</v>
      </c>
      <c r="P18" s="3" t="s">
        <v>15</v>
      </c>
      <c r="Q18" s="2">
        <v>441</v>
      </c>
      <c r="R18" s="2">
        <v>0</v>
      </c>
      <c r="S18" s="2">
        <v>0</v>
      </c>
      <c r="T18" s="2">
        <v>0</v>
      </c>
      <c r="U18" s="2">
        <v>0</v>
      </c>
      <c r="V18" s="2">
        <v>178</v>
      </c>
      <c r="W18" s="2">
        <v>446</v>
      </c>
      <c r="X18" s="2">
        <v>0</v>
      </c>
      <c r="Y18" s="2">
        <v>0</v>
      </c>
      <c r="Z18" s="2">
        <v>0</v>
      </c>
      <c r="AA18" s="1">
        <f t="shared" si="3"/>
        <v>887</v>
      </c>
      <c r="AB18" s="13">
        <f t="shared" si="3"/>
        <v>178</v>
      </c>
      <c r="AC18" s="21">
        <f t="shared" si="4"/>
        <v>1065</v>
      </c>
      <c r="AE18" s="3" t="s">
        <v>15</v>
      </c>
      <c r="AF18" s="2">
        <f t="shared" si="5"/>
        <v>8860.3401360544212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21500</v>
      </c>
      <c r="AL18" s="2">
        <f t="shared" si="0"/>
        <v>4127.858744394619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6480.7609921082303</v>
      </c>
      <c r="AQ18" s="13">
        <f t="shared" si="0"/>
        <v>21500</v>
      </c>
      <c r="AR18" s="14">
        <f t="shared" si="0"/>
        <v>8991.0187793427231</v>
      </c>
    </row>
    <row r="19" spans="1:44" ht="15" customHeight="1" thickBot="1" x14ac:dyDescent="0.3">
      <c r="A19" s="4" t="s">
        <v>16</v>
      </c>
      <c r="B19" s="2">
        <v>505797763.99999988</v>
      </c>
      <c r="C19" s="2">
        <v>1913789995.9999976</v>
      </c>
      <c r="D19" s="2">
        <v>170968446.99999997</v>
      </c>
      <c r="E19" s="2">
        <v>76629499.999999985</v>
      </c>
      <c r="F19" s="2">
        <v>72269379.999999985</v>
      </c>
      <c r="G19" s="2">
        <v>90512349.999999985</v>
      </c>
      <c r="H19" s="2">
        <v>312997323.00000018</v>
      </c>
      <c r="I19" s="2">
        <v>73445444.999999985</v>
      </c>
      <c r="J19" s="2">
        <v>0</v>
      </c>
      <c r="K19" s="2"/>
      <c r="L19" s="1">
        <f t="shared" ref="L19" si="6">B19+D19+F19+H19+J19</f>
        <v>1062032914</v>
      </c>
      <c r="M19" s="13">
        <f t="shared" ref="M19" si="7">C19+E19+G19+I19+K19</f>
        <v>2154377290.9999976</v>
      </c>
      <c r="N19" s="21">
        <f t="shared" ref="N19" si="8">L19+M19</f>
        <v>3216410204.9999976</v>
      </c>
      <c r="P19" s="4" t="s">
        <v>16</v>
      </c>
      <c r="Q19" s="2">
        <v>82207</v>
      </c>
      <c r="R19" s="2">
        <v>252908</v>
      </c>
      <c r="S19" s="2">
        <v>21058</v>
      </c>
      <c r="T19" s="2">
        <v>5664</v>
      </c>
      <c r="U19" s="2">
        <v>7714</v>
      </c>
      <c r="V19" s="2">
        <v>12720</v>
      </c>
      <c r="W19" s="2">
        <v>52713</v>
      </c>
      <c r="X19" s="2">
        <v>15644</v>
      </c>
      <c r="Y19" s="2">
        <v>7448</v>
      </c>
      <c r="Z19" s="2">
        <v>0</v>
      </c>
      <c r="AA19" s="1">
        <f t="shared" ref="AA19" si="9">Q19+S19+U19+W19+Y19</f>
        <v>171140</v>
      </c>
      <c r="AB19" s="13">
        <f t="shared" ref="AB19" si="10">R19+T19+V19+X19+Z19</f>
        <v>286936</v>
      </c>
      <c r="AC19" s="14">
        <f t="shared" ref="AC19" si="11">AA19+AB19</f>
        <v>458076</v>
      </c>
      <c r="AE19" s="4" t="s">
        <v>16</v>
      </c>
      <c r="AF19" s="2">
        <f t="shared" si="5"/>
        <v>6152.733514177623</v>
      </c>
      <c r="AG19" s="2">
        <f t="shared" si="0"/>
        <v>7567.1390228857827</v>
      </c>
      <c r="AH19" s="2">
        <f t="shared" si="0"/>
        <v>8118.9309051191931</v>
      </c>
      <c r="AI19" s="2">
        <f t="shared" si="0"/>
        <v>13529.21963276836</v>
      </c>
      <c r="AJ19" s="2">
        <f t="shared" si="0"/>
        <v>9368.5999481462259</v>
      </c>
      <c r="AK19" s="2">
        <f t="shared" si="0"/>
        <v>7115.7507861635204</v>
      </c>
      <c r="AL19" s="2">
        <f t="shared" si="0"/>
        <v>5937.7634169939138</v>
      </c>
      <c r="AM19" s="2">
        <f t="shared" si="0"/>
        <v>4694.7996036819222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6205.6381558957582</v>
      </c>
      <c r="AQ19" s="13">
        <f t="shared" ref="AQ19" si="13">IFERROR(M19/AB19, "N.A.")</f>
        <v>7508.2153894945131</v>
      </c>
      <c r="AR19" s="14">
        <f t="shared" ref="AR19" si="14">IFERROR(N19/AC19, "N.A.")</f>
        <v>7021.5645547900294</v>
      </c>
    </row>
    <row r="20" spans="1:44" ht="15" customHeight="1" thickBot="1" x14ac:dyDescent="0.3">
      <c r="A20" s="5" t="s">
        <v>0</v>
      </c>
      <c r="B20" s="42">
        <f>B19+C19</f>
        <v>2419587759.9999976</v>
      </c>
      <c r="C20" s="43"/>
      <c r="D20" s="42">
        <f>D19+E19</f>
        <v>247597946.99999994</v>
      </c>
      <c r="E20" s="43"/>
      <c r="F20" s="42">
        <f>F19+G19</f>
        <v>162781729.99999997</v>
      </c>
      <c r="G20" s="43"/>
      <c r="H20" s="42">
        <f>H19+I19</f>
        <v>386442768.00000018</v>
      </c>
      <c r="I20" s="43"/>
      <c r="J20" s="42">
        <f>J19+K19</f>
        <v>0</v>
      </c>
      <c r="K20" s="43"/>
      <c r="L20" s="42">
        <f>L19+M19</f>
        <v>3216410204.9999976</v>
      </c>
      <c r="M20" s="46"/>
      <c r="N20" s="22">
        <f>B20+D20+F20+H20+J20</f>
        <v>3216410204.9999976</v>
      </c>
      <c r="P20" s="5" t="s">
        <v>0</v>
      </c>
      <c r="Q20" s="42">
        <f>Q19+R19</f>
        <v>335115</v>
      </c>
      <c r="R20" s="43"/>
      <c r="S20" s="42">
        <f>S19+T19</f>
        <v>26722</v>
      </c>
      <c r="T20" s="43"/>
      <c r="U20" s="42">
        <f>U19+V19</f>
        <v>20434</v>
      </c>
      <c r="V20" s="43"/>
      <c r="W20" s="42">
        <f>W19+X19</f>
        <v>68357</v>
      </c>
      <c r="X20" s="43"/>
      <c r="Y20" s="42">
        <f>Y19+Z19</f>
        <v>7448</v>
      </c>
      <c r="Z20" s="43"/>
      <c r="AA20" s="42">
        <f>AA19+AB19</f>
        <v>458076</v>
      </c>
      <c r="AB20" s="43"/>
      <c r="AC20" s="23">
        <f>Q20+S20+U20+W20+Y20</f>
        <v>458076</v>
      </c>
      <c r="AE20" s="5" t="s">
        <v>0</v>
      </c>
      <c r="AF20" s="44">
        <f>IFERROR(B20/Q20,"N.A.")</f>
        <v>7220.1714635274384</v>
      </c>
      <c r="AG20" s="45"/>
      <c r="AH20" s="44">
        <f>IFERROR(D20/S20,"N.A.")</f>
        <v>9265.6966918643793</v>
      </c>
      <c r="AI20" s="45"/>
      <c r="AJ20" s="44">
        <f>IFERROR(F20/U20,"N.A.")</f>
        <v>7966.2195360673377</v>
      </c>
      <c r="AK20" s="45"/>
      <c r="AL20" s="44">
        <f>IFERROR(H20/W20,"N.A.")</f>
        <v>5653.3020466082507</v>
      </c>
      <c r="AM20" s="45"/>
      <c r="AN20" s="44">
        <f>IFERROR(J20/Y20,"N.A.")</f>
        <v>0</v>
      </c>
      <c r="AO20" s="45"/>
      <c r="AP20" s="44">
        <f>IFERROR(L20/AA20,"N.A.")</f>
        <v>7021.5645547900294</v>
      </c>
      <c r="AQ20" s="45"/>
      <c r="AR20" s="16">
        <f>IFERROR(N20/AC20, "N.A.")</f>
        <v>7021.5645547900294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128814585</v>
      </c>
      <c r="C27" s="2"/>
      <c r="D27" s="2">
        <v>43745912</v>
      </c>
      <c r="E27" s="2"/>
      <c r="F27" s="2">
        <v>40340830</v>
      </c>
      <c r="G27" s="2"/>
      <c r="H27" s="2">
        <v>218605117.99999997</v>
      </c>
      <c r="I27" s="2"/>
      <c r="J27" s="2">
        <v>0</v>
      </c>
      <c r="K27" s="2"/>
      <c r="L27" s="1">
        <f>B27+D27+F27+H27+J27</f>
        <v>431506445</v>
      </c>
      <c r="M27" s="13">
        <f>C27+E27+G27+I27+K27</f>
        <v>0</v>
      </c>
      <c r="N27" s="14">
        <f>L27+M27</f>
        <v>431506445</v>
      </c>
      <c r="P27" s="3" t="s">
        <v>12</v>
      </c>
      <c r="Q27" s="2">
        <v>15854</v>
      </c>
      <c r="R27" s="2">
        <v>0</v>
      </c>
      <c r="S27" s="2">
        <v>6122</v>
      </c>
      <c r="T27" s="2">
        <v>0</v>
      </c>
      <c r="U27" s="2">
        <v>4458</v>
      </c>
      <c r="V27" s="2">
        <v>0</v>
      </c>
      <c r="W27" s="2">
        <v>28780</v>
      </c>
      <c r="X27" s="2">
        <v>0</v>
      </c>
      <c r="Y27" s="2">
        <v>690</v>
      </c>
      <c r="Z27" s="2">
        <v>0</v>
      </c>
      <c r="AA27" s="1">
        <f>Q27+S27+U27+W27+Y27</f>
        <v>55904</v>
      </c>
      <c r="AB27" s="13">
        <f>R27+T27+V27+X27+Z27</f>
        <v>0</v>
      </c>
      <c r="AC27" s="14">
        <f>AA27+AB27</f>
        <v>55904</v>
      </c>
      <c r="AE27" s="3" t="s">
        <v>12</v>
      </c>
      <c r="AF27" s="2">
        <f>IFERROR(B27/Q27, "N.A.")</f>
        <v>8125.0526680963794</v>
      </c>
      <c r="AG27" s="2" t="str">
        <f t="shared" ref="AG27:AR31" si="15">IFERROR(C27/R27, "N.A.")</f>
        <v>N.A.</v>
      </c>
      <c r="AH27" s="2">
        <f t="shared" si="15"/>
        <v>7145.6896439072198</v>
      </c>
      <c r="AI27" s="2" t="str">
        <f t="shared" si="15"/>
        <v>N.A.</v>
      </c>
      <c r="AJ27" s="2">
        <f t="shared" si="15"/>
        <v>9049.0870345446383</v>
      </c>
      <c r="AK27" s="2" t="str">
        <f t="shared" si="15"/>
        <v>N.A.</v>
      </c>
      <c r="AL27" s="2">
        <f t="shared" si="15"/>
        <v>7595.7302988186229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7718.7042966514027</v>
      </c>
      <c r="AQ27" s="13" t="str">
        <f t="shared" si="15"/>
        <v>N.A.</v>
      </c>
      <c r="AR27" s="14">
        <f t="shared" si="15"/>
        <v>7718.7042966514027</v>
      </c>
    </row>
    <row r="28" spans="1:44" ht="15" customHeight="1" thickBot="1" x14ac:dyDescent="0.3">
      <c r="A28" s="3" t="s">
        <v>13</v>
      </c>
      <c r="B28" s="2">
        <v>9118100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9118100</v>
      </c>
      <c r="M28" s="13">
        <f t="shared" si="16"/>
        <v>0</v>
      </c>
      <c r="N28" s="14">
        <f t="shared" ref="N28:N30" si="17">L28+M28</f>
        <v>9118100</v>
      </c>
      <c r="P28" s="3" t="s">
        <v>13</v>
      </c>
      <c r="Q28" s="2">
        <v>1299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1299</v>
      </c>
      <c r="AB28" s="13">
        <f t="shared" si="18"/>
        <v>0</v>
      </c>
      <c r="AC28" s="14">
        <f t="shared" ref="AC28:AC30" si="19">AA28+AB28</f>
        <v>1299</v>
      </c>
      <c r="AE28" s="3" t="s">
        <v>13</v>
      </c>
      <c r="AF28" s="2">
        <f t="shared" ref="AF28:AF31" si="20">IFERROR(B28/Q28, "N.A.")</f>
        <v>7019.322555812163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7019.322555812163</v>
      </c>
      <c r="AQ28" s="13" t="str">
        <f t="shared" si="15"/>
        <v>N.A.</v>
      </c>
      <c r="AR28" s="14">
        <f t="shared" si="15"/>
        <v>7019.322555812163</v>
      </c>
    </row>
    <row r="29" spans="1:44" ht="15" customHeight="1" thickBot="1" x14ac:dyDescent="0.3">
      <c r="A29" s="3" t="s">
        <v>14</v>
      </c>
      <c r="B29" s="2">
        <v>168015725.00000003</v>
      </c>
      <c r="C29" s="2">
        <v>1286473069.9999962</v>
      </c>
      <c r="D29" s="2">
        <v>96122829.999999985</v>
      </c>
      <c r="E29" s="2">
        <v>61749100.000000015</v>
      </c>
      <c r="F29" s="2"/>
      <c r="G29" s="2">
        <v>74426509.999999985</v>
      </c>
      <c r="H29" s="2"/>
      <c r="I29" s="2">
        <v>54670345.000000022</v>
      </c>
      <c r="J29" s="2">
        <v>0</v>
      </c>
      <c r="K29" s="2"/>
      <c r="L29" s="1">
        <f t="shared" si="16"/>
        <v>264138555</v>
      </c>
      <c r="M29" s="13">
        <f t="shared" si="16"/>
        <v>1477319024.9999962</v>
      </c>
      <c r="N29" s="14">
        <f t="shared" si="17"/>
        <v>1741457579.9999962</v>
      </c>
      <c r="P29" s="3" t="s">
        <v>14</v>
      </c>
      <c r="Q29" s="2">
        <v>27020</v>
      </c>
      <c r="R29" s="2">
        <v>157425</v>
      </c>
      <c r="S29" s="2">
        <v>10037</v>
      </c>
      <c r="T29" s="2">
        <v>3886</v>
      </c>
      <c r="U29" s="2">
        <v>0</v>
      </c>
      <c r="V29" s="2">
        <v>10298</v>
      </c>
      <c r="W29" s="2">
        <v>0</v>
      </c>
      <c r="X29" s="2">
        <v>10684</v>
      </c>
      <c r="Y29" s="2">
        <v>1869</v>
      </c>
      <c r="Z29" s="2">
        <v>0</v>
      </c>
      <c r="AA29" s="1">
        <f t="shared" si="18"/>
        <v>38926</v>
      </c>
      <c r="AB29" s="13">
        <f t="shared" si="18"/>
        <v>182293</v>
      </c>
      <c r="AC29" s="14">
        <f t="shared" si="19"/>
        <v>221219</v>
      </c>
      <c r="AE29" s="3" t="s">
        <v>14</v>
      </c>
      <c r="AF29" s="2">
        <f t="shared" si="20"/>
        <v>6218.1985566247231</v>
      </c>
      <c r="AG29" s="2">
        <f t="shared" si="15"/>
        <v>8171.9744005081538</v>
      </c>
      <c r="AH29" s="2">
        <f t="shared" si="15"/>
        <v>9576.8486599581538</v>
      </c>
      <c r="AI29" s="2">
        <f t="shared" si="15"/>
        <v>15890.144107050955</v>
      </c>
      <c r="AJ29" s="2" t="str">
        <f t="shared" si="15"/>
        <v>N.A.</v>
      </c>
      <c r="AK29" s="2">
        <f t="shared" si="15"/>
        <v>7227.2781122548049</v>
      </c>
      <c r="AL29" s="2" t="str">
        <f t="shared" si="15"/>
        <v>N.A.</v>
      </c>
      <c r="AM29" s="2">
        <f t="shared" si="15"/>
        <v>5117.0296705353821</v>
      </c>
      <c r="AN29" s="2">
        <f t="shared" si="15"/>
        <v>0</v>
      </c>
      <c r="AO29" s="2" t="str">
        <f t="shared" si="15"/>
        <v>N.A.</v>
      </c>
      <c r="AP29" s="15">
        <f t="shared" si="15"/>
        <v>6785.6588141602015</v>
      </c>
      <c r="AQ29" s="13">
        <f t="shared" si="15"/>
        <v>8104.0908043643813</v>
      </c>
      <c r="AR29" s="14">
        <f t="shared" si="15"/>
        <v>7872.09769504426</v>
      </c>
    </row>
    <row r="30" spans="1:44" ht="15" customHeight="1" thickBot="1" x14ac:dyDescent="0.3">
      <c r="A30" s="3" t="s">
        <v>15</v>
      </c>
      <c r="B30" s="2">
        <v>3907409.9999999995</v>
      </c>
      <c r="C30" s="2"/>
      <c r="D30" s="2"/>
      <c r="E30" s="2"/>
      <c r="F30" s="2"/>
      <c r="G30" s="2">
        <v>3827000</v>
      </c>
      <c r="H30" s="2">
        <v>1841025</v>
      </c>
      <c r="I30" s="2"/>
      <c r="J30" s="2"/>
      <c r="K30" s="2"/>
      <c r="L30" s="1">
        <f t="shared" si="16"/>
        <v>5748435</v>
      </c>
      <c r="M30" s="13">
        <f t="shared" si="16"/>
        <v>3827000</v>
      </c>
      <c r="N30" s="14">
        <f t="shared" si="17"/>
        <v>9575435</v>
      </c>
      <c r="P30" s="3" t="s">
        <v>15</v>
      </c>
      <c r="Q30" s="2">
        <v>441</v>
      </c>
      <c r="R30" s="2">
        <v>0</v>
      </c>
      <c r="S30" s="2">
        <v>0</v>
      </c>
      <c r="T30" s="2">
        <v>0</v>
      </c>
      <c r="U30" s="2">
        <v>0</v>
      </c>
      <c r="V30" s="2">
        <v>178</v>
      </c>
      <c r="W30" s="2">
        <v>446</v>
      </c>
      <c r="X30" s="2">
        <v>0</v>
      </c>
      <c r="Y30" s="2">
        <v>0</v>
      </c>
      <c r="Z30" s="2">
        <v>0</v>
      </c>
      <c r="AA30" s="1">
        <f t="shared" si="18"/>
        <v>887</v>
      </c>
      <c r="AB30" s="13">
        <f t="shared" si="18"/>
        <v>178</v>
      </c>
      <c r="AC30" s="21">
        <f t="shared" si="19"/>
        <v>1065</v>
      </c>
      <c r="AE30" s="3" t="s">
        <v>15</v>
      </c>
      <c r="AF30" s="2">
        <f t="shared" si="20"/>
        <v>8860.3401360544212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21500</v>
      </c>
      <c r="AL30" s="2">
        <f t="shared" si="15"/>
        <v>4127.858744394619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6480.7609921082303</v>
      </c>
      <c r="AQ30" s="13">
        <f t="shared" si="15"/>
        <v>21500</v>
      </c>
      <c r="AR30" s="14">
        <f t="shared" si="15"/>
        <v>8991.0187793427231</v>
      </c>
    </row>
    <row r="31" spans="1:44" ht="15" customHeight="1" thickBot="1" x14ac:dyDescent="0.3">
      <c r="A31" s="4" t="s">
        <v>16</v>
      </c>
      <c r="B31" s="2">
        <v>309855820.00000006</v>
      </c>
      <c r="C31" s="2">
        <v>1286473069.9999962</v>
      </c>
      <c r="D31" s="2">
        <v>139868742</v>
      </c>
      <c r="E31" s="2">
        <v>61749100.000000015</v>
      </c>
      <c r="F31" s="2">
        <v>40340830</v>
      </c>
      <c r="G31" s="2">
        <v>78253509.999999985</v>
      </c>
      <c r="H31" s="2">
        <v>220446142.99999985</v>
      </c>
      <c r="I31" s="2">
        <v>54670345.000000022</v>
      </c>
      <c r="J31" s="2">
        <v>0</v>
      </c>
      <c r="K31" s="2"/>
      <c r="L31" s="1">
        <f t="shared" ref="L31" si="21">B31+D31+F31+H31+J31</f>
        <v>710511534.99999988</v>
      </c>
      <c r="M31" s="13">
        <f t="shared" ref="M31" si="22">C31+E31+G31+I31+K31</f>
        <v>1481146024.9999962</v>
      </c>
      <c r="N31" s="21">
        <f t="shared" ref="N31" si="23">L31+M31</f>
        <v>2191657559.9999962</v>
      </c>
      <c r="P31" s="4" t="s">
        <v>16</v>
      </c>
      <c r="Q31" s="2">
        <v>44614</v>
      </c>
      <c r="R31" s="2">
        <v>157425</v>
      </c>
      <c r="S31" s="2">
        <v>16159</v>
      </c>
      <c r="T31" s="2">
        <v>3886</v>
      </c>
      <c r="U31" s="2">
        <v>4458</v>
      </c>
      <c r="V31" s="2">
        <v>10476</v>
      </c>
      <c r="W31" s="2">
        <v>29226</v>
      </c>
      <c r="X31" s="2">
        <v>10684</v>
      </c>
      <c r="Y31" s="2">
        <v>2559</v>
      </c>
      <c r="Z31" s="2">
        <v>0</v>
      </c>
      <c r="AA31" s="1">
        <f t="shared" ref="AA31" si="24">Q31+S31+U31+W31+Y31</f>
        <v>97016</v>
      </c>
      <c r="AB31" s="13">
        <f t="shared" ref="AB31" si="25">R31+T31+V31+X31+Z31</f>
        <v>182471</v>
      </c>
      <c r="AC31" s="14">
        <f t="shared" ref="AC31" si="26">AA31+AB31</f>
        <v>279487</v>
      </c>
      <c r="AE31" s="4" t="s">
        <v>16</v>
      </c>
      <c r="AF31" s="2">
        <f t="shared" si="20"/>
        <v>6945.2597839243299</v>
      </c>
      <c r="AG31" s="2">
        <f t="shared" si="15"/>
        <v>8171.9744005081538</v>
      </c>
      <c r="AH31" s="2">
        <f t="shared" si="15"/>
        <v>8655.7795655671762</v>
      </c>
      <c r="AI31" s="2">
        <f t="shared" si="15"/>
        <v>15890.144107050955</v>
      </c>
      <c r="AJ31" s="2">
        <f t="shared" si="15"/>
        <v>9049.0870345446383</v>
      </c>
      <c r="AK31" s="2">
        <f t="shared" si="15"/>
        <v>7469.7890416189375</v>
      </c>
      <c r="AL31" s="2">
        <f t="shared" si="15"/>
        <v>7542.8092451926314</v>
      </c>
      <c r="AM31" s="2">
        <f t="shared" si="15"/>
        <v>5117.0296705353821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7323.6531603034537</v>
      </c>
      <c r="AQ31" s="13">
        <f t="shared" ref="AQ31" si="28">IFERROR(M31/AB31, "N.A.")</f>
        <v>8117.1584799776192</v>
      </c>
      <c r="AR31" s="14">
        <f t="shared" ref="AR31" si="29">IFERROR(N31/AC31, "N.A.")</f>
        <v>7841.7155717439318</v>
      </c>
    </row>
    <row r="32" spans="1:44" ht="15" customHeight="1" thickBot="1" x14ac:dyDescent="0.3">
      <c r="A32" s="5" t="s">
        <v>0</v>
      </c>
      <c r="B32" s="42">
        <f>B31+C31</f>
        <v>1596328889.9999962</v>
      </c>
      <c r="C32" s="43"/>
      <c r="D32" s="42">
        <f>D31+E31</f>
        <v>201617842</v>
      </c>
      <c r="E32" s="43"/>
      <c r="F32" s="42">
        <f>F31+G31</f>
        <v>118594339.99999999</v>
      </c>
      <c r="G32" s="43"/>
      <c r="H32" s="42">
        <f>H31+I31</f>
        <v>275116487.99999988</v>
      </c>
      <c r="I32" s="43"/>
      <c r="J32" s="42">
        <f>J31+K31</f>
        <v>0</v>
      </c>
      <c r="K32" s="43"/>
      <c r="L32" s="42">
        <f>L31+M31</f>
        <v>2191657559.9999962</v>
      </c>
      <c r="M32" s="46"/>
      <c r="N32" s="22">
        <f>B32+D32+F32+H32+J32</f>
        <v>2191657559.9999962</v>
      </c>
      <c r="P32" s="5" t="s">
        <v>0</v>
      </c>
      <c r="Q32" s="42">
        <f>Q31+R31</f>
        <v>202039</v>
      </c>
      <c r="R32" s="43"/>
      <c r="S32" s="42">
        <f>S31+T31</f>
        <v>20045</v>
      </c>
      <c r="T32" s="43"/>
      <c r="U32" s="42">
        <f>U31+V31</f>
        <v>14934</v>
      </c>
      <c r="V32" s="43"/>
      <c r="W32" s="42">
        <f>W31+X31</f>
        <v>39910</v>
      </c>
      <c r="X32" s="43"/>
      <c r="Y32" s="42">
        <f>Y31+Z31</f>
        <v>2559</v>
      </c>
      <c r="Z32" s="43"/>
      <c r="AA32" s="42">
        <f>AA31+AB31</f>
        <v>279487</v>
      </c>
      <c r="AB32" s="43"/>
      <c r="AC32" s="23">
        <f>Q32+S32+U32+W32+Y32</f>
        <v>279487</v>
      </c>
      <c r="AE32" s="5" t="s">
        <v>0</v>
      </c>
      <c r="AF32" s="44">
        <f>IFERROR(B32/Q32,"N.A.")</f>
        <v>7901.0928088141209</v>
      </c>
      <c r="AG32" s="45"/>
      <c r="AH32" s="44">
        <f>IFERROR(D32/S32,"N.A.")</f>
        <v>10058.261012721377</v>
      </c>
      <c r="AI32" s="45"/>
      <c r="AJ32" s="44">
        <f>IFERROR(F32/U32,"N.A.")</f>
        <v>7941.2307486272921</v>
      </c>
      <c r="AK32" s="45"/>
      <c r="AL32" s="44">
        <f>IFERROR(H32/W32,"N.A.")</f>
        <v>6893.4224004008993</v>
      </c>
      <c r="AM32" s="45"/>
      <c r="AN32" s="44">
        <f>IFERROR(J32/Y32,"N.A.")</f>
        <v>0</v>
      </c>
      <c r="AO32" s="45"/>
      <c r="AP32" s="44">
        <f>IFERROR(L32/AA32,"N.A.")</f>
        <v>7841.7155717439318</v>
      </c>
      <c r="AQ32" s="45"/>
      <c r="AR32" s="16">
        <f>IFERROR(N32/AC32, "N.A.")</f>
        <v>7841.7155717439318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19988328.999999996</v>
      </c>
      <c r="C39" s="2"/>
      <c r="D39" s="2">
        <v>6190000</v>
      </c>
      <c r="E39" s="2"/>
      <c r="F39" s="2">
        <v>31928550.000000004</v>
      </c>
      <c r="G39" s="2"/>
      <c r="H39" s="2">
        <v>92551179.99999994</v>
      </c>
      <c r="I39" s="2"/>
      <c r="J39" s="2">
        <v>0</v>
      </c>
      <c r="K39" s="2"/>
      <c r="L39" s="1">
        <f>B39+D39+F39+H39+J39</f>
        <v>150658058.99999994</v>
      </c>
      <c r="M39" s="13">
        <f>C39+E39+G39+I39+K39</f>
        <v>0</v>
      </c>
      <c r="N39" s="14">
        <f>L39+M39</f>
        <v>150658058.99999994</v>
      </c>
      <c r="P39" s="3" t="s">
        <v>12</v>
      </c>
      <c r="Q39" s="2">
        <v>5113</v>
      </c>
      <c r="R39" s="2">
        <v>0</v>
      </c>
      <c r="S39" s="2">
        <v>775</v>
      </c>
      <c r="T39" s="2">
        <v>0</v>
      </c>
      <c r="U39" s="2">
        <v>3256</v>
      </c>
      <c r="V39" s="2">
        <v>0</v>
      </c>
      <c r="W39" s="2">
        <v>23487</v>
      </c>
      <c r="X39" s="2">
        <v>0</v>
      </c>
      <c r="Y39" s="2">
        <v>1418</v>
      </c>
      <c r="Z39" s="2">
        <v>0</v>
      </c>
      <c r="AA39" s="1">
        <f>Q39+S39+U39+W39+Y39</f>
        <v>34049</v>
      </c>
      <c r="AB39" s="13">
        <f>R39+T39+V39+X39+Z39</f>
        <v>0</v>
      </c>
      <c r="AC39" s="14">
        <f>AA39+AB39</f>
        <v>34049</v>
      </c>
      <c r="AE39" s="3" t="s">
        <v>12</v>
      </c>
      <c r="AF39" s="2">
        <f>IFERROR(B39/Q39, "N.A.")</f>
        <v>3909.3152747897507</v>
      </c>
      <c r="AG39" s="2" t="str">
        <f t="shared" ref="AG39:AR43" si="30">IFERROR(C39/R39, "N.A.")</f>
        <v>N.A.</v>
      </c>
      <c r="AH39" s="2">
        <f t="shared" si="30"/>
        <v>7987.0967741935483</v>
      </c>
      <c r="AI39" s="2" t="str">
        <f t="shared" si="30"/>
        <v>N.A.</v>
      </c>
      <c r="AJ39" s="2">
        <f t="shared" si="30"/>
        <v>9806.0657248157258</v>
      </c>
      <c r="AK39" s="2" t="str">
        <f t="shared" si="30"/>
        <v>N.A.</v>
      </c>
      <c r="AL39" s="2">
        <f t="shared" si="30"/>
        <v>3940.5279516328155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4424.7425475050641</v>
      </c>
      <c r="AQ39" s="13" t="str">
        <f t="shared" si="30"/>
        <v>N.A.</v>
      </c>
      <c r="AR39" s="14">
        <f t="shared" si="30"/>
        <v>4424.7425475050641</v>
      </c>
    </row>
    <row r="40" spans="1:44" ht="15" customHeight="1" thickBot="1" x14ac:dyDescent="0.3">
      <c r="A40" s="3" t="s">
        <v>13</v>
      </c>
      <c r="B40" s="2">
        <v>84224085.00000003</v>
      </c>
      <c r="C40" s="2">
        <v>934200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84224085.00000003</v>
      </c>
      <c r="M40" s="13">
        <f t="shared" si="31"/>
        <v>934200</v>
      </c>
      <c r="N40" s="14">
        <f t="shared" ref="N40:N42" si="32">L40+M40</f>
        <v>85158285.00000003</v>
      </c>
      <c r="P40" s="3" t="s">
        <v>13</v>
      </c>
      <c r="Q40" s="2">
        <v>13186</v>
      </c>
      <c r="R40" s="2">
        <v>173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13186</v>
      </c>
      <c r="AB40" s="13">
        <f t="shared" si="33"/>
        <v>173</v>
      </c>
      <c r="AC40" s="14">
        <f t="shared" ref="AC40:AC42" si="34">AA40+AB40</f>
        <v>13359</v>
      </c>
      <c r="AE40" s="3" t="s">
        <v>13</v>
      </c>
      <c r="AF40" s="2">
        <f t="shared" ref="AF40:AF43" si="35">IFERROR(B40/Q40, "N.A.")</f>
        <v>6387.3870013650867</v>
      </c>
      <c r="AG40" s="2">
        <f t="shared" si="30"/>
        <v>5400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6387.3870013650867</v>
      </c>
      <c r="AQ40" s="13">
        <f t="shared" si="30"/>
        <v>5400</v>
      </c>
      <c r="AR40" s="14">
        <f t="shared" si="30"/>
        <v>6374.6002694812505</v>
      </c>
    </row>
    <row r="41" spans="1:44" ht="15" customHeight="1" thickBot="1" x14ac:dyDescent="0.3">
      <c r="A41" s="3" t="s">
        <v>14</v>
      </c>
      <c r="B41" s="2">
        <v>91729529.999999985</v>
      </c>
      <c r="C41" s="2">
        <v>626382726.00000012</v>
      </c>
      <c r="D41" s="2">
        <v>24909704.999999996</v>
      </c>
      <c r="E41" s="2">
        <v>14880400</v>
      </c>
      <c r="F41" s="2"/>
      <c r="G41" s="2">
        <v>12258840</v>
      </c>
      <c r="H41" s="2"/>
      <c r="I41" s="2">
        <v>18775100</v>
      </c>
      <c r="J41" s="2">
        <v>0</v>
      </c>
      <c r="K41" s="2"/>
      <c r="L41" s="1">
        <f t="shared" si="31"/>
        <v>116639234.99999999</v>
      </c>
      <c r="M41" s="13">
        <f t="shared" si="31"/>
        <v>672297066.00000012</v>
      </c>
      <c r="N41" s="14">
        <f t="shared" si="32"/>
        <v>788936301.00000012</v>
      </c>
      <c r="P41" s="3" t="s">
        <v>14</v>
      </c>
      <c r="Q41" s="2">
        <v>19294</v>
      </c>
      <c r="R41" s="2">
        <v>95310</v>
      </c>
      <c r="S41" s="2">
        <v>4124</v>
      </c>
      <c r="T41" s="2">
        <v>1778</v>
      </c>
      <c r="U41" s="2">
        <v>0</v>
      </c>
      <c r="V41" s="2">
        <v>2244</v>
      </c>
      <c r="W41" s="2">
        <v>0</v>
      </c>
      <c r="X41" s="2">
        <v>4960</v>
      </c>
      <c r="Y41" s="2">
        <v>3471</v>
      </c>
      <c r="Z41" s="2">
        <v>0</v>
      </c>
      <c r="AA41" s="1">
        <f t="shared" si="33"/>
        <v>26889</v>
      </c>
      <c r="AB41" s="13">
        <f t="shared" si="33"/>
        <v>104292</v>
      </c>
      <c r="AC41" s="14">
        <f t="shared" si="34"/>
        <v>131181</v>
      </c>
      <c r="AE41" s="3" t="s">
        <v>14</v>
      </c>
      <c r="AF41" s="2">
        <f t="shared" si="35"/>
        <v>4754.3034103866476</v>
      </c>
      <c r="AG41" s="2">
        <f t="shared" si="30"/>
        <v>6572.0567201762678</v>
      </c>
      <c r="AH41" s="2">
        <f t="shared" si="30"/>
        <v>6040.1806498545093</v>
      </c>
      <c r="AI41" s="2">
        <f t="shared" si="30"/>
        <v>8369.1788526434193</v>
      </c>
      <c r="AJ41" s="2" t="str">
        <f t="shared" si="30"/>
        <v>N.A.</v>
      </c>
      <c r="AK41" s="2">
        <f t="shared" si="30"/>
        <v>5462.9411764705883</v>
      </c>
      <c r="AL41" s="2" t="str">
        <f t="shared" si="30"/>
        <v>N.A.</v>
      </c>
      <c r="AM41" s="2">
        <f t="shared" si="30"/>
        <v>3785.3024193548385</v>
      </c>
      <c r="AN41" s="2">
        <f t="shared" si="30"/>
        <v>0</v>
      </c>
      <c r="AO41" s="2" t="str">
        <f t="shared" si="30"/>
        <v>N.A.</v>
      </c>
      <c r="AP41" s="15">
        <f t="shared" si="30"/>
        <v>4337.8048644427081</v>
      </c>
      <c r="AQ41" s="13">
        <f t="shared" si="30"/>
        <v>6446.2956506731116</v>
      </c>
      <c r="AR41" s="14">
        <f t="shared" si="30"/>
        <v>6014.1049466004997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195941943.99999997</v>
      </c>
      <c r="C43" s="2">
        <v>627316926.00000048</v>
      </c>
      <c r="D43" s="2">
        <v>31099705.000000007</v>
      </c>
      <c r="E43" s="2">
        <v>14880400</v>
      </c>
      <c r="F43" s="2">
        <v>31928550.000000004</v>
      </c>
      <c r="G43" s="2">
        <v>12258840</v>
      </c>
      <c r="H43" s="2">
        <v>92551179.99999994</v>
      </c>
      <c r="I43" s="2">
        <v>18775100</v>
      </c>
      <c r="J43" s="2">
        <v>0</v>
      </c>
      <c r="K43" s="2"/>
      <c r="L43" s="1">
        <f t="shared" ref="L43" si="36">B43+D43+F43+H43+J43</f>
        <v>351521378.99999988</v>
      </c>
      <c r="M43" s="13">
        <f t="shared" ref="M43" si="37">C43+E43+G43+I43+K43</f>
        <v>673231266.00000048</v>
      </c>
      <c r="N43" s="21">
        <f t="shared" ref="N43" si="38">L43+M43</f>
        <v>1024752645.0000004</v>
      </c>
      <c r="P43" s="4" t="s">
        <v>16</v>
      </c>
      <c r="Q43" s="2">
        <v>37593</v>
      </c>
      <c r="R43" s="2">
        <v>95483</v>
      </c>
      <c r="S43" s="2">
        <v>4899</v>
      </c>
      <c r="T43" s="2">
        <v>1778</v>
      </c>
      <c r="U43" s="2">
        <v>3256</v>
      </c>
      <c r="V43" s="2">
        <v>2244</v>
      </c>
      <c r="W43" s="2">
        <v>23487</v>
      </c>
      <c r="X43" s="2">
        <v>4960</v>
      </c>
      <c r="Y43" s="2">
        <v>4889</v>
      </c>
      <c r="Z43" s="2">
        <v>0</v>
      </c>
      <c r="AA43" s="1">
        <f t="shared" ref="AA43" si="39">Q43+S43+U43+W43+Y43</f>
        <v>74124</v>
      </c>
      <c r="AB43" s="13">
        <f t="shared" ref="AB43" si="40">R43+T43+V43+X43+Z43</f>
        <v>104465</v>
      </c>
      <c r="AC43" s="21">
        <f t="shared" ref="AC43" si="41">AA43+AB43</f>
        <v>178589</v>
      </c>
      <c r="AE43" s="4" t="s">
        <v>16</v>
      </c>
      <c r="AF43" s="2">
        <f t="shared" si="35"/>
        <v>5212.1922698374692</v>
      </c>
      <c r="AG43" s="2">
        <f t="shared" si="30"/>
        <v>6569.933139930673</v>
      </c>
      <c r="AH43" s="2">
        <f t="shared" si="30"/>
        <v>6348.17411716677</v>
      </c>
      <c r="AI43" s="2">
        <f t="shared" si="30"/>
        <v>8369.1788526434193</v>
      </c>
      <c r="AJ43" s="2">
        <f t="shared" si="30"/>
        <v>9806.0657248157258</v>
      </c>
      <c r="AK43" s="2">
        <f t="shared" si="30"/>
        <v>5462.9411764705883</v>
      </c>
      <c r="AL43" s="2">
        <f t="shared" si="30"/>
        <v>3940.5279516328155</v>
      </c>
      <c r="AM43" s="2">
        <f t="shared" si="30"/>
        <v>3785.3024193548385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4742.3422778047579</v>
      </c>
      <c r="AQ43" s="13">
        <f t="shared" ref="AQ43" si="43">IFERROR(M43/AB43, "N.A.")</f>
        <v>6444.5629253817115</v>
      </c>
      <c r="AR43" s="14">
        <f t="shared" ref="AR43" si="44">IFERROR(N43/AC43, "N.A.")</f>
        <v>5738.0501878615169</v>
      </c>
    </row>
    <row r="44" spans="1:44" ht="15" customHeight="1" thickBot="1" x14ac:dyDescent="0.3">
      <c r="A44" s="5" t="s">
        <v>0</v>
      </c>
      <c r="B44" s="42">
        <f>B43+C43</f>
        <v>823258870.00000048</v>
      </c>
      <c r="C44" s="43"/>
      <c r="D44" s="42">
        <f>D43+E43</f>
        <v>45980105.000000007</v>
      </c>
      <c r="E44" s="43"/>
      <c r="F44" s="42">
        <f>F43+G43</f>
        <v>44187390</v>
      </c>
      <c r="G44" s="43"/>
      <c r="H44" s="42">
        <f>H43+I43</f>
        <v>111326279.99999994</v>
      </c>
      <c r="I44" s="43"/>
      <c r="J44" s="42">
        <f>J43+K43</f>
        <v>0</v>
      </c>
      <c r="K44" s="43"/>
      <c r="L44" s="42">
        <f>L43+M43</f>
        <v>1024752645.0000004</v>
      </c>
      <c r="M44" s="46"/>
      <c r="N44" s="22">
        <f>B44+D44+F44+H44+J44</f>
        <v>1024752645.0000005</v>
      </c>
      <c r="P44" s="5" t="s">
        <v>0</v>
      </c>
      <c r="Q44" s="42">
        <f>Q43+R43</f>
        <v>133076</v>
      </c>
      <c r="R44" s="43"/>
      <c r="S44" s="42">
        <f>S43+T43</f>
        <v>6677</v>
      </c>
      <c r="T44" s="43"/>
      <c r="U44" s="42">
        <f>U43+V43</f>
        <v>5500</v>
      </c>
      <c r="V44" s="43"/>
      <c r="W44" s="42">
        <f>W43+X43</f>
        <v>28447</v>
      </c>
      <c r="X44" s="43"/>
      <c r="Y44" s="42">
        <f>Y43+Z43</f>
        <v>4889</v>
      </c>
      <c r="Z44" s="43"/>
      <c r="AA44" s="42">
        <f>AA43+AB43</f>
        <v>178589</v>
      </c>
      <c r="AB44" s="46"/>
      <c r="AC44" s="22">
        <f>Q44+S44+U44+W44+Y44</f>
        <v>178589</v>
      </c>
      <c r="AE44" s="5" t="s">
        <v>0</v>
      </c>
      <c r="AF44" s="44">
        <f>IFERROR(B44/Q44,"N.A.")</f>
        <v>6186.3812407947371</v>
      </c>
      <c r="AG44" s="45"/>
      <c r="AH44" s="44">
        <f>IFERROR(D44/S44,"N.A.")</f>
        <v>6886.3419200239641</v>
      </c>
      <c r="AI44" s="45"/>
      <c r="AJ44" s="44">
        <f>IFERROR(F44/U44,"N.A.")</f>
        <v>8034.0709090909095</v>
      </c>
      <c r="AK44" s="45"/>
      <c r="AL44" s="44">
        <f>IFERROR(H44/W44,"N.A.")</f>
        <v>3913.4629310647852</v>
      </c>
      <c r="AM44" s="45"/>
      <c r="AN44" s="44">
        <f>IFERROR(J44/Y44,"N.A.")</f>
        <v>0</v>
      </c>
      <c r="AO44" s="45"/>
      <c r="AP44" s="44">
        <f>IFERROR(L44/AA44,"N.A.")</f>
        <v>5738.0501878615169</v>
      </c>
      <c r="AQ44" s="45"/>
      <c r="AR44" s="16">
        <f>IFERROR(N44/AC44, "N.A.")</f>
        <v>5738.0501878615169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13636590</v>
      </c>
      <c r="C15" s="2"/>
      <c r="D15" s="2"/>
      <c r="E15" s="2"/>
      <c r="F15" s="2">
        <v>3025050</v>
      </c>
      <c r="G15" s="2"/>
      <c r="H15" s="2">
        <v>15123360</v>
      </c>
      <c r="I15" s="2"/>
      <c r="J15" s="2">
        <v>0</v>
      </c>
      <c r="K15" s="2"/>
      <c r="L15" s="1">
        <f>B15+D15+F15+H15+J15</f>
        <v>31785000</v>
      </c>
      <c r="M15" s="13">
        <f>C15+E15+G15+I15+K15</f>
        <v>0</v>
      </c>
      <c r="N15" s="14">
        <f>L15+M15</f>
        <v>31785000</v>
      </c>
      <c r="P15" s="3" t="s">
        <v>12</v>
      </c>
      <c r="Q15" s="2">
        <v>1932</v>
      </c>
      <c r="R15" s="2">
        <v>0</v>
      </c>
      <c r="S15" s="2">
        <v>0</v>
      </c>
      <c r="T15" s="2">
        <v>0</v>
      </c>
      <c r="U15" s="2">
        <v>402</v>
      </c>
      <c r="V15" s="2">
        <v>0</v>
      </c>
      <c r="W15" s="2">
        <v>3219</v>
      </c>
      <c r="X15" s="2">
        <v>0</v>
      </c>
      <c r="Y15" s="2">
        <v>765</v>
      </c>
      <c r="Z15" s="2">
        <v>0</v>
      </c>
      <c r="AA15" s="1">
        <f>Q15+S15+U15+W15+Y15</f>
        <v>6318</v>
      </c>
      <c r="AB15" s="13">
        <f>R15+T15+V15+X15+Z15</f>
        <v>0</v>
      </c>
      <c r="AC15" s="14">
        <f>AA15+AB15</f>
        <v>6318</v>
      </c>
      <c r="AE15" s="3" t="s">
        <v>12</v>
      </c>
      <c r="AF15" s="2">
        <f>IFERROR(B15/Q15, "N.A.")</f>
        <v>7058.2763975155276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>
        <f t="shared" si="0"/>
        <v>7525</v>
      </c>
      <c r="AK15" s="2" t="str">
        <f t="shared" si="0"/>
        <v>N.A.</v>
      </c>
      <c r="AL15" s="2">
        <f t="shared" si="0"/>
        <v>4698.1547064305687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5030.8641975308637</v>
      </c>
      <c r="AQ15" s="13" t="str">
        <f t="shared" si="0"/>
        <v>N.A.</v>
      </c>
      <c r="AR15" s="14">
        <f t="shared" si="0"/>
        <v>5030.8641975308637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>
        <v>17585850</v>
      </c>
      <c r="C17" s="2">
        <v>5025000</v>
      </c>
      <c r="D17" s="2"/>
      <c r="E17" s="2"/>
      <c r="F17" s="2"/>
      <c r="G17" s="2"/>
      <c r="H17" s="2"/>
      <c r="I17" s="2"/>
      <c r="J17" s="2"/>
      <c r="K17" s="2"/>
      <c r="L17" s="1">
        <f t="shared" si="1"/>
        <v>17585850</v>
      </c>
      <c r="M17" s="13">
        <f t="shared" si="1"/>
        <v>5025000</v>
      </c>
      <c r="N17" s="14">
        <f t="shared" si="2"/>
        <v>22610850</v>
      </c>
      <c r="P17" s="3" t="s">
        <v>14</v>
      </c>
      <c r="Q17" s="2">
        <v>2454</v>
      </c>
      <c r="R17" s="2">
        <v>804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1">
        <f t="shared" si="3"/>
        <v>2454</v>
      </c>
      <c r="AB17" s="13">
        <f t="shared" si="3"/>
        <v>804</v>
      </c>
      <c r="AC17" s="14">
        <f t="shared" si="4"/>
        <v>3258</v>
      </c>
      <c r="AE17" s="3" t="s">
        <v>14</v>
      </c>
      <c r="AF17" s="2">
        <f t="shared" si="5"/>
        <v>7166.1980440097796</v>
      </c>
      <c r="AG17" s="2">
        <f t="shared" si="0"/>
        <v>6250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>
        <f t="shared" si="0"/>
        <v>7166.1980440097796</v>
      </c>
      <c r="AQ17" s="13">
        <f t="shared" si="0"/>
        <v>6250</v>
      </c>
      <c r="AR17" s="14">
        <f t="shared" si="0"/>
        <v>6940.101289134438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>
        <v>2777700</v>
      </c>
      <c r="H18" s="2">
        <v>7620990.0000000009</v>
      </c>
      <c r="I18" s="2"/>
      <c r="J18" s="2">
        <v>0</v>
      </c>
      <c r="K18" s="2"/>
      <c r="L18" s="1">
        <f t="shared" si="1"/>
        <v>7620990.0000000009</v>
      </c>
      <c r="M18" s="13">
        <f t="shared" si="1"/>
        <v>2777700</v>
      </c>
      <c r="N18" s="14">
        <f t="shared" si="2"/>
        <v>10398690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564</v>
      </c>
      <c r="W18" s="2">
        <v>4188</v>
      </c>
      <c r="X18" s="2">
        <v>0</v>
      </c>
      <c r="Y18" s="2">
        <v>1611</v>
      </c>
      <c r="Z18" s="2">
        <v>0</v>
      </c>
      <c r="AA18" s="1">
        <f t="shared" si="3"/>
        <v>5799</v>
      </c>
      <c r="AB18" s="13">
        <f t="shared" si="3"/>
        <v>564</v>
      </c>
      <c r="AC18" s="21">
        <f t="shared" si="4"/>
        <v>6363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4925</v>
      </c>
      <c r="AL18" s="2">
        <f t="shared" si="0"/>
        <v>1819.7206303724931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1314.1903776513193</v>
      </c>
      <c r="AQ18" s="13">
        <f t="shared" si="0"/>
        <v>4925</v>
      </c>
      <c r="AR18" s="14">
        <f t="shared" si="0"/>
        <v>1634.2432814710041</v>
      </c>
    </row>
    <row r="19" spans="1:44" ht="15" customHeight="1" thickBot="1" x14ac:dyDescent="0.3">
      <c r="A19" s="4" t="s">
        <v>16</v>
      </c>
      <c r="B19" s="2">
        <v>31222440.000000004</v>
      </c>
      <c r="C19" s="2">
        <v>5025000</v>
      </c>
      <c r="D19" s="2"/>
      <c r="E19" s="2"/>
      <c r="F19" s="2">
        <v>3025050</v>
      </c>
      <c r="G19" s="2">
        <v>2777700</v>
      </c>
      <c r="H19" s="2">
        <v>22744350</v>
      </c>
      <c r="I19" s="2"/>
      <c r="J19" s="2">
        <v>0</v>
      </c>
      <c r="K19" s="2"/>
      <c r="L19" s="1">
        <f t="shared" ref="L19" si="6">B19+D19+F19+H19+J19</f>
        <v>56991840</v>
      </c>
      <c r="M19" s="13">
        <f t="shared" ref="M19" si="7">C19+E19+G19+I19+K19</f>
        <v>7802700</v>
      </c>
      <c r="N19" s="21">
        <f t="shared" ref="N19" si="8">L19+M19</f>
        <v>64794540</v>
      </c>
      <c r="P19" s="4" t="s">
        <v>16</v>
      </c>
      <c r="Q19" s="2">
        <v>4386</v>
      </c>
      <c r="R19" s="2">
        <v>804</v>
      </c>
      <c r="S19" s="2">
        <v>0</v>
      </c>
      <c r="T19" s="2">
        <v>0</v>
      </c>
      <c r="U19" s="2">
        <v>402</v>
      </c>
      <c r="V19" s="2">
        <v>564</v>
      </c>
      <c r="W19" s="2">
        <v>7407</v>
      </c>
      <c r="X19" s="2">
        <v>0</v>
      </c>
      <c r="Y19" s="2">
        <v>2376</v>
      </c>
      <c r="Z19" s="2">
        <v>0</v>
      </c>
      <c r="AA19" s="1">
        <f t="shared" ref="AA19" si="9">Q19+S19+U19+W19+Y19</f>
        <v>14571</v>
      </c>
      <c r="AB19" s="13">
        <f t="shared" ref="AB19" si="10">R19+T19+V19+X19+Z19</f>
        <v>1368</v>
      </c>
      <c r="AC19" s="14">
        <f t="shared" ref="AC19" si="11">AA19+AB19</f>
        <v>15939</v>
      </c>
      <c r="AE19" s="4" t="s">
        <v>16</v>
      </c>
      <c r="AF19" s="2">
        <f t="shared" si="5"/>
        <v>7118.6593707250349</v>
      </c>
      <c r="AG19" s="2">
        <f t="shared" si="0"/>
        <v>6250</v>
      </c>
      <c r="AH19" s="2" t="str">
        <f t="shared" si="0"/>
        <v>N.A.</v>
      </c>
      <c r="AI19" s="2" t="str">
        <f t="shared" si="0"/>
        <v>N.A.</v>
      </c>
      <c r="AJ19" s="2">
        <f t="shared" si="0"/>
        <v>7525</v>
      </c>
      <c r="AK19" s="2">
        <f t="shared" si="0"/>
        <v>4925</v>
      </c>
      <c r="AL19" s="2">
        <f t="shared" si="0"/>
        <v>3070.6561360874848</v>
      </c>
      <c r="AM19" s="2" t="str">
        <f t="shared" si="0"/>
        <v>N.A.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3911.3197446983736</v>
      </c>
      <c r="AQ19" s="13">
        <f t="shared" ref="AQ19" si="13">IFERROR(M19/AB19, "N.A.")</f>
        <v>5703.7280701754389</v>
      </c>
      <c r="AR19" s="14">
        <f t="shared" ref="AR19" si="14">IFERROR(N19/AC19, "N.A.")</f>
        <v>4065.1571616789006</v>
      </c>
    </row>
    <row r="20" spans="1:44" ht="15" customHeight="1" thickBot="1" x14ac:dyDescent="0.3">
      <c r="A20" s="5" t="s">
        <v>0</v>
      </c>
      <c r="B20" s="42">
        <f>B19+C19</f>
        <v>36247440</v>
      </c>
      <c r="C20" s="43"/>
      <c r="D20" s="42">
        <f>D19+E19</f>
        <v>0</v>
      </c>
      <c r="E20" s="43"/>
      <c r="F20" s="42">
        <f>F19+G19</f>
        <v>5802750</v>
      </c>
      <c r="G20" s="43"/>
      <c r="H20" s="42">
        <f>H19+I19</f>
        <v>22744350</v>
      </c>
      <c r="I20" s="43"/>
      <c r="J20" s="42">
        <f>J19+K19</f>
        <v>0</v>
      </c>
      <c r="K20" s="43"/>
      <c r="L20" s="42">
        <f>L19+M19</f>
        <v>64794540</v>
      </c>
      <c r="M20" s="46"/>
      <c r="N20" s="22">
        <f>B20+D20+F20+H20+J20</f>
        <v>64794540</v>
      </c>
      <c r="P20" s="5" t="s">
        <v>0</v>
      </c>
      <c r="Q20" s="42">
        <f>Q19+R19</f>
        <v>5190</v>
      </c>
      <c r="R20" s="43"/>
      <c r="S20" s="42">
        <f>S19+T19</f>
        <v>0</v>
      </c>
      <c r="T20" s="43"/>
      <c r="U20" s="42">
        <f>U19+V19</f>
        <v>966</v>
      </c>
      <c r="V20" s="43"/>
      <c r="W20" s="42">
        <f>W19+X19</f>
        <v>7407</v>
      </c>
      <c r="X20" s="43"/>
      <c r="Y20" s="42">
        <f>Y19+Z19</f>
        <v>2376</v>
      </c>
      <c r="Z20" s="43"/>
      <c r="AA20" s="42">
        <f>AA19+AB19</f>
        <v>15939</v>
      </c>
      <c r="AB20" s="43"/>
      <c r="AC20" s="23">
        <f>Q20+S20+U20+W20+Y20</f>
        <v>15939</v>
      </c>
      <c r="AE20" s="5" t="s">
        <v>0</v>
      </c>
      <c r="AF20" s="44">
        <f>IFERROR(B20/Q20,"N.A.")</f>
        <v>6984.092485549133</v>
      </c>
      <c r="AG20" s="45"/>
      <c r="AH20" s="44" t="str">
        <f>IFERROR(D20/S20,"N.A.")</f>
        <v>N.A.</v>
      </c>
      <c r="AI20" s="45"/>
      <c r="AJ20" s="44">
        <f>IFERROR(F20/U20,"N.A.")</f>
        <v>6006.9875776397512</v>
      </c>
      <c r="AK20" s="45"/>
      <c r="AL20" s="44">
        <f>IFERROR(H20/W20,"N.A.")</f>
        <v>3070.6561360874848</v>
      </c>
      <c r="AM20" s="45"/>
      <c r="AN20" s="44">
        <f>IFERROR(J20/Y20,"N.A.")</f>
        <v>0</v>
      </c>
      <c r="AO20" s="45"/>
      <c r="AP20" s="44">
        <f>IFERROR(L20/AA20,"N.A.")</f>
        <v>4065.1571616789006</v>
      </c>
      <c r="AQ20" s="45"/>
      <c r="AR20" s="16">
        <f>IFERROR(N20/AC20, "N.A.")</f>
        <v>4065.1571616789006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12423990</v>
      </c>
      <c r="C27" s="2"/>
      <c r="D27" s="2"/>
      <c r="E27" s="2"/>
      <c r="F27" s="2">
        <v>3025050</v>
      </c>
      <c r="G27" s="2"/>
      <c r="H27" s="2">
        <v>12157440</v>
      </c>
      <c r="I27" s="2"/>
      <c r="J27" s="2"/>
      <c r="K27" s="2"/>
      <c r="L27" s="1">
        <f>B27+D27+F27+H27+J27</f>
        <v>27606480</v>
      </c>
      <c r="M27" s="13">
        <f>C27+E27+G27+I27+K27</f>
        <v>0</v>
      </c>
      <c r="N27" s="14">
        <f>L27+M27</f>
        <v>27606480</v>
      </c>
      <c r="P27" s="3" t="s">
        <v>12</v>
      </c>
      <c r="Q27" s="2">
        <v>1650</v>
      </c>
      <c r="R27" s="2">
        <v>0</v>
      </c>
      <c r="S27" s="2">
        <v>0</v>
      </c>
      <c r="T27" s="2">
        <v>0</v>
      </c>
      <c r="U27" s="2">
        <v>402</v>
      </c>
      <c r="V27" s="2">
        <v>0</v>
      </c>
      <c r="W27" s="2">
        <v>1770</v>
      </c>
      <c r="X27" s="2">
        <v>0</v>
      </c>
      <c r="Y27" s="2">
        <v>0</v>
      </c>
      <c r="Z27" s="2">
        <v>0</v>
      </c>
      <c r="AA27" s="1">
        <f>Q27+S27+U27+W27+Y27</f>
        <v>3822</v>
      </c>
      <c r="AB27" s="13">
        <f>R27+T27+V27+X27+Z27</f>
        <v>0</v>
      </c>
      <c r="AC27" s="14">
        <f>AA27+AB27</f>
        <v>3822</v>
      </c>
      <c r="AE27" s="3" t="s">
        <v>12</v>
      </c>
      <c r="AF27" s="2">
        <f>IFERROR(B27/Q27, "N.A.")</f>
        <v>7529.6909090909094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>
        <f t="shared" si="15"/>
        <v>7525</v>
      </c>
      <c r="AK27" s="2" t="str">
        <f t="shared" si="15"/>
        <v>N.A.</v>
      </c>
      <c r="AL27" s="2">
        <f t="shared" si="15"/>
        <v>6868.6101694915251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7223.0455259026685</v>
      </c>
      <c r="AQ27" s="13" t="str">
        <f t="shared" si="15"/>
        <v>N.A.</v>
      </c>
      <c r="AR27" s="14">
        <f t="shared" si="15"/>
        <v>7223.0455259026685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15561840</v>
      </c>
      <c r="C29" s="2">
        <v>3215999.9999999995</v>
      </c>
      <c r="D29" s="2"/>
      <c r="E29" s="2"/>
      <c r="F29" s="2"/>
      <c r="G29" s="2"/>
      <c r="H29" s="2"/>
      <c r="I29" s="2"/>
      <c r="J29" s="2"/>
      <c r="K29" s="2"/>
      <c r="L29" s="1">
        <f t="shared" si="16"/>
        <v>15561840</v>
      </c>
      <c r="M29" s="13">
        <f t="shared" si="16"/>
        <v>3215999.9999999995</v>
      </c>
      <c r="N29" s="14">
        <f t="shared" si="17"/>
        <v>18777840</v>
      </c>
      <c r="P29" s="3" t="s">
        <v>14</v>
      </c>
      <c r="Q29" s="2">
        <v>1770</v>
      </c>
      <c r="R29" s="2">
        <v>402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1770</v>
      </c>
      <c r="AB29" s="13">
        <f t="shared" si="18"/>
        <v>402</v>
      </c>
      <c r="AC29" s="14">
        <f t="shared" si="19"/>
        <v>2172</v>
      </c>
      <c r="AE29" s="3" t="s">
        <v>14</v>
      </c>
      <c r="AF29" s="2">
        <f t="shared" si="20"/>
        <v>8792</v>
      </c>
      <c r="AG29" s="2">
        <f t="shared" si="15"/>
        <v>7999.9999999999991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8792</v>
      </c>
      <c r="AQ29" s="13">
        <f t="shared" si="15"/>
        <v>7999.9999999999991</v>
      </c>
      <c r="AR29" s="14">
        <f t="shared" si="15"/>
        <v>8645.4143646408847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>
        <v>2777700</v>
      </c>
      <c r="H30" s="2">
        <v>5736540</v>
      </c>
      <c r="I30" s="2"/>
      <c r="J30" s="2">
        <v>0</v>
      </c>
      <c r="K30" s="2"/>
      <c r="L30" s="1">
        <f t="shared" si="16"/>
        <v>5736540</v>
      </c>
      <c r="M30" s="13">
        <f t="shared" si="16"/>
        <v>2777700</v>
      </c>
      <c r="N30" s="14">
        <f t="shared" si="17"/>
        <v>8514240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564</v>
      </c>
      <c r="W30" s="2">
        <v>3423</v>
      </c>
      <c r="X30" s="2">
        <v>0</v>
      </c>
      <c r="Y30" s="2">
        <v>1047</v>
      </c>
      <c r="Z30" s="2">
        <v>0</v>
      </c>
      <c r="AA30" s="1">
        <f t="shared" si="18"/>
        <v>4470</v>
      </c>
      <c r="AB30" s="13">
        <f t="shared" si="18"/>
        <v>564</v>
      </c>
      <c r="AC30" s="21">
        <f t="shared" si="19"/>
        <v>5034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4925</v>
      </c>
      <c r="AL30" s="2">
        <f t="shared" si="15"/>
        <v>1675.8808063102542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1283.3422818791946</v>
      </c>
      <c r="AQ30" s="13">
        <f t="shared" si="15"/>
        <v>4925</v>
      </c>
      <c r="AR30" s="14">
        <f t="shared" si="15"/>
        <v>1691.34684147795</v>
      </c>
    </row>
    <row r="31" spans="1:44" ht="15" customHeight="1" thickBot="1" x14ac:dyDescent="0.3">
      <c r="A31" s="4" t="s">
        <v>16</v>
      </c>
      <c r="B31" s="2">
        <v>27985829.999999996</v>
      </c>
      <c r="C31" s="2">
        <v>3215999.9999999995</v>
      </c>
      <c r="D31" s="2"/>
      <c r="E31" s="2"/>
      <c r="F31" s="2">
        <v>3025050</v>
      </c>
      <c r="G31" s="2">
        <v>2777700</v>
      </c>
      <c r="H31" s="2">
        <v>17893980</v>
      </c>
      <c r="I31" s="2"/>
      <c r="J31" s="2">
        <v>0</v>
      </c>
      <c r="K31" s="2"/>
      <c r="L31" s="1">
        <f t="shared" ref="L31" si="21">B31+D31+F31+H31+J31</f>
        <v>48904860</v>
      </c>
      <c r="M31" s="13">
        <f t="shared" ref="M31" si="22">C31+E31+G31+I31+K31</f>
        <v>5993700</v>
      </c>
      <c r="N31" s="21">
        <f t="shared" ref="N31" si="23">L31+M31</f>
        <v>54898560</v>
      </c>
      <c r="P31" s="4" t="s">
        <v>16</v>
      </c>
      <c r="Q31" s="2">
        <v>3420</v>
      </c>
      <c r="R31" s="2">
        <v>402</v>
      </c>
      <c r="S31" s="2">
        <v>0</v>
      </c>
      <c r="T31" s="2">
        <v>0</v>
      </c>
      <c r="U31" s="2">
        <v>402</v>
      </c>
      <c r="V31" s="2">
        <v>564</v>
      </c>
      <c r="W31" s="2">
        <v>5193</v>
      </c>
      <c r="X31" s="2">
        <v>0</v>
      </c>
      <c r="Y31" s="2">
        <v>1047</v>
      </c>
      <c r="Z31" s="2">
        <v>0</v>
      </c>
      <c r="AA31" s="1">
        <f t="shared" ref="AA31" si="24">Q31+S31+U31+W31+Y31</f>
        <v>10062</v>
      </c>
      <c r="AB31" s="13">
        <f t="shared" ref="AB31" si="25">R31+T31+V31+X31+Z31</f>
        <v>966</v>
      </c>
      <c r="AC31" s="14">
        <f t="shared" ref="AC31" si="26">AA31+AB31</f>
        <v>11028</v>
      </c>
      <c r="AE31" s="4" t="s">
        <v>16</v>
      </c>
      <c r="AF31" s="2">
        <f t="shared" si="20"/>
        <v>8182.9912280701747</v>
      </c>
      <c r="AG31" s="2">
        <f t="shared" si="15"/>
        <v>7999.9999999999991</v>
      </c>
      <c r="AH31" s="2" t="str">
        <f t="shared" si="15"/>
        <v>N.A.</v>
      </c>
      <c r="AI31" s="2" t="str">
        <f t="shared" si="15"/>
        <v>N.A.</v>
      </c>
      <c r="AJ31" s="2">
        <f t="shared" si="15"/>
        <v>7525</v>
      </c>
      <c r="AK31" s="2">
        <f t="shared" si="15"/>
        <v>4925</v>
      </c>
      <c r="AL31" s="2">
        <f t="shared" si="15"/>
        <v>3445.7885615251298</v>
      </c>
      <c r="AM31" s="2" t="str">
        <f t="shared" si="15"/>
        <v>N.A.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4860.3518187239115</v>
      </c>
      <c r="AQ31" s="13">
        <f t="shared" ref="AQ31" si="28">IFERROR(M31/AB31, "N.A.")</f>
        <v>6204.6583850931675</v>
      </c>
      <c r="AR31" s="14">
        <f t="shared" ref="AR31" si="29">IFERROR(N31/AC31, "N.A.")</f>
        <v>4978.1066376496192</v>
      </c>
    </row>
    <row r="32" spans="1:44" ht="15" customHeight="1" thickBot="1" x14ac:dyDescent="0.3">
      <c r="A32" s="5" t="s">
        <v>0</v>
      </c>
      <c r="B32" s="42">
        <f>B31+C31</f>
        <v>31201829.999999996</v>
      </c>
      <c r="C32" s="43"/>
      <c r="D32" s="42">
        <f>D31+E31</f>
        <v>0</v>
      </c>
      <c r="E32" s="43"/>
      <c r="F32" s="42">
        <f>F31+G31</f>
        <v>5802750</v>
      </c>
      <c r="G32" s="43"/>
      <c r="H32" s="42">
        <f>H31+I31</f>
        <v>17893980</v>
      </c>
      <c r="I32" s="43"/>
      <c r="J32" s="42">
        <f>J31+K31</f>
        <v>0</v>
      </c>
      <c r="K32" s="43"/>
      <c r="L32" s="42">
        <f>L31+M31</f>
        <v>54898560</v>
      </c>
      <c r="M32" s="46"/>
      <c r="N32" s="22">
        <f>B32+D32+F32+H32+J32</f>
        <v>54898560</v>
      </c>
      <c r="P32" s="5" t="s">
        <v>0</v>
      </c>
      <c r="Q32" s="42">
        <f>Q31+R31</f>
        <v>3822</v>
      </c>
      <c r="R32" s="43"/>
      <c r="S32" s="42">
        <f>S31+T31</f>
        <v>0</v>
      </c>
      <c r="T32" s="43"/>
      <c r="U32" s="42">
        <f>U31+V31</f>
        <v>966</v>
      </c>
      <c r="V32" s="43"/>
      <c r="W32" s="42">
        <f>W31+X31</f>
        <v>5193</v>
      </c>
      <c r="X32" s="43"/>
      <c r="Y32" s="42">
        <f>Y31+Z31</f>
        <v>1047</v>
      </c>
      <c r="Z32" s="43"/>
      <c r="AA32" s="42">
        <f>AA31+AB31</f>
        <v>11028</v>
      </c>
      <c r="AB32" s="43"/>
      <c r="AC32" s="23">
        <f>Q32+S32+U32+W32+Y32</f>
        <v>11028</v>
      </c>
      <c r="AE32" s="5" t="s">
        <v>0</v>
      </c>
      <c r="AF32" s="44">
        <f>IFERROR(B32/Q32,"N.A.")</f>
        <v>8163.7441130298266</v>
      </c>
      <c r="AG32" s="45"/>
      <c r="AH32" s="44" t="str">
        <f>IFERROR(D32/S32,"N.A.")</f>
        <v>N.A.</v>
      </c>
      <c r="AI32" s="45"/>
      <c r="AJ32" s="44">
        <f>IFERROR(F32/U32,"N.A.")</f>
        <v>6006.9875776397512</v>
      </c>
      <c r="AK32" s="45"/>
      <c r="AL32" s="44">
        <f>IFERROR(H32/W32,"N.A.")</f>
        <v>3445.7885615251298</v>
      </c>
      <c r="AM32" s="45"/>
      <c r="AN32" s="44">
        <f>IFERROR(J32/Y32,"N.A.")</f>
        <v>0</v>
      </c>
      <c r="AO32" s="45"/>
      <c r="AP32" s="44">
        <f>IFERROR(L32/AA32,"N.A.")</f>
        <v>4978.1066376496192</v>
      </c>
      <c r="AQ32" s="45"/>
      <c r="AR32" s="16">
        <f>IFERROR(N32/AC32, "N.A.")</f>
        <v>4978.1066376496192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1212600</v>
      </c>
      <c r="C39" s="2"/>
      <c r="D39" s="2"/>
      <c r="E39" s="2"/>
      <c r="F39" s="2"/>
      <c r="G39" s="2"/>
      <c r="H39" s="2">
        <v>2965920</v>
      </c>
      <c r="I39" s="2"/>
      <c r="J39" s="2">
        <v>0</v>
      </c>
      <c r="K39" s="2"/>
      <c r="L39" s="1">
        <f>B39+D39+F39+H39+J39</f>
        <v>4178520</v>
      </c>
      <c r="M39" s="13">
        <f>C39+E39+G39+I39+K39</f>
        <v>0</v>
      </c>
      <c r="N39" s="14">
        <f>L39+M39</f>
        <v>4178520</v>
      </c>
      <c r="P39" s="3" t="s">
        <v>12</v>
      </c>
      <c r="Q39" s="2">
        <v>282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1449</v>
      </c>
      <c r="X39" s="2">
        <v>0</v>
      </c>
      <c r="Y39" s="2">
        <v>765</v>
      </c>
      <c r="Z39" s="2">
        <v>0</v>
      </c>
      <c r="AA39" s="1">
        <f>Q39+S39+U39+W39+Y39</f>
        <v>2496</v>
      </c>
      <c r="AB39" s="13">
        <f>R39+T39+V39+X39+Z39</f>
        <v>0</v>
      </c>
      <c r="AC39" s="14">
        <f>AA39+AB39</f>
        <v>2496</v>
      </c>
      <c r="AE39" s="3" t="s">
        <v>12</v>
      </c>
      <c r="AF39" s="2">
        <f>IFERROR(B39/Q39, "N.A.")</f>
        <v>4300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2046.8737060041408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1674.0865384615386</v>
      </c>
      <c r="AQ39" s="13" t="str">
        <f t="shared" si="30"/>
        <v>N.A.</v>
      </c>
      <c r="AR39" s="14">
        <f t="shared" si="30"/>
        <v>1674.0865384615386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>
        <v>2024009.9999999998</v>
      </c>
      <c r="C41" s="2">
        <v>1809000</v>
      </c>
      <c r="D41" s="2"/>
      <c r="E41" s="2"/>
      <c r="F41" s="2"/>
      <c r="G41" s="2"/>
      <c r="H41" s="2"/>
      <c r="I41" s="2"/>
      <c r="J41" s="2"/>
      <c r="K41" s="2"/>
      <c r="L41" s="1">
        <f t="shared" si="31"/>
        <v>2024009.9999999998</v>
      </c>
      <c r="M41" s="13">
        <f t="shared" si="31"/>
        <v>1809000</v>
      </c>
      <c r="N41" s="14">
        <f t="shared" si="32"/>
        <v>3833010</v>
      </c>
      <c r="P41" s="3" t="s">
        <v>14</v>
      </c>
      <c r="Q41" s="2">
        <v>684</v>
      </c>
      <c r="R41" s="2">
        <v>402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684</v>
      </c>
      <c r="AB41" s="13">
        <f t="shared" si="33"/>
        <v>402</v>
      </c>
      <c r="AC41" s="14">
        <f t="shared" si="34"/>
        <v>1086</v>
      </c>
      <c r="AE41" s="3" t="s">
        <v>14</v>
      </c>
      <c r="AF41" s="2">
        <f t="shared" si="35"/>
        <v>2959.0789473684208</v>
      </c>
      <c r="AG41" s="2">
        <f t="shared" si="30"/>
        <v>4500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2959.0789473684208</v>
      </c>
      <c r="AQ41" s="13">
        <f t="shared" si="30"/>
        <v>4500</v>
      </c>
      <c r="AR41" s="14">
        <f t="shared" si="30"/>
        <v>3529.4751381215469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1884450</v>
      </c>
      <c r="I42" s="2"/>
      <c r="J42" s="2">
        <v>0</v>
      </c>
      <c r="K42" s="2"/>
      <c r="L42" s="1">
        <f t="shared" si="31"/>
        <v>1884450</v>
      </c>
      <c r="M42" s="13">
        <f t="shared" si="31"/>
        <v>0</v>
      </c>
      <c r="N42" s="14">
        <f t="shared" si="32"/>
        <v>1884450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765</v>
      </c>
      <c r="X42" s="2">
        <v>0</v>
      </c>
      <c r="Y42" s="2">
        <v>564</v>
      </c>
      <c r="Z42" s="2">
        <v>0</v>
      </c>
      <c r="AA42" s="1">
        <f t="shared" si="33"/>
        <v>1329</v>
      </c>
      <c r="AB42" s="13">
        <f t="shared" si="33"/>
        <v>0</v>
      </c>
      <c r="AC42" s="14">
        <f t="shared" si="34"/>
        <v>1329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2463.3333333333335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1417.9458239277653</v>
      </c>
      <c r="AQ42" s="13" t="str">
        <f t="shared" si="30"/>
        <v>N.A.</v>
      </c>
      <c r="AR42" s="14">
        <f t="shared" si="30"/>
        <v>1417.9458239277653</v>
      </c>
    </row>
    <row r="43" spans="1:44" ht="15" customHeight="1" thickBot="1" x14ac:dyDescent="0.3">
      <c r="A43" s="4" t="s">
        <v>16</v>
      </c>
      <c r="B43" s="2">
        <v>3236610</v>
      </c>
      <c r="C43" s="2">
        <v>1809000</v>
      </c>
      <c r="D43" s="2"/>
      <c r="E43" s="2"/>
      <c r="F43" s="2"/>
      <c r="G43" s="2"/>
      <c r="H43" s="2">
        <v>4850370</v>
      </c>
      <c r="I43" s="2"/>
      <c r="J43" s="2">
        <v>0</v>
      </c>
      <c r="K43" s="2"/>
      <c r="L43" s="1">
        <f t="shared" ref="L43" si="36">B43+D43+F43+H43+J43</f>
        <v>8086980</v>
      </c>
      <c r="M43" s="13">
        <f t="shared" ref="M43" si="37">C43+E43+G43+I43+K43</f>
        <v>1809000</v>
      </c>
      <c r="N43" s="21">
        <f t="shared" ref="N43" si="38">L43+M43</f>
        <v>9895980</v>
      </c>
      <c r="P43" s="4" t="s">
        <v>16</v>
      </c>
      <c r="Q43" s="2">
        <v>966</v>
      </c>
      <c r="R43" s="2">
        <v>402</v>
      </c>
      <c r="S43" s="2">
        <v>0</v>
      </c>
      <c r="T43" s="2">
        <v>0</v>
      </c>
      <c r="U43" s="2">
        <v>0</v>
      </c>
      <c r="V43" s="2">
        <v>0</v>
      </c>
      <c r="W43" s="2">
        <v>2214</v>
      </c>
      <c r="X43" s="2">
        <v>0</v>
      </c>
      <c r="Y43" s="2">
        <v>1329</v>
      </c>
      <c r="Z43" s="2">
        <v>0</v>
      </c>
      <c r="AA43" s="1">
        <f t="shared" ref="AA43" si="39">Q43+S43+U43+W43+Y43</f>
        <v>4509</v>
      </c>
      <c r="AB43" s="13">
        <f t="shared" ref="AB43" si="40">R43+T43+V43+X43+Z43</f>
        <v>402</v>
      </c>
      <c r="AC43" s="21">
        <f t="shared" ref="AC43" si="41">AA43+AB43</f>
        <v>4911</v>
      </c>
      <c r="AE43" s="4" t="s">
        <v>16</v>
      </c>
      <c r="AF43" s="2">
        <f t="shared" si="35"/>
        <v>3350.5279503105589</v>
      </c>
      <c r="AG43" s="2">
        <f t="shared" si="30"/>
        <v>4500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2190.7723577235774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1793.519627411843</v>
      </c>
      <c r="AQ43" s="13">
        <f t="shared" ref="AQ43" si="43">IFERROR(M43/AB43, "N.A.")</f>
        <v>4500</v>
      </c>
      <c r="AR43" s="14">
        <f t="shared" ref="AR43" si="44">IFERROR(N43/AC43, "N.A.")</f>
        <v>2015.0641417226634</v>
      </c>
    </row>
    <row r="44" spans="1:44" ht="15" customHeight="1" thickBot="1" x14ac:dyDescent="0.3">
      <c r="A44" s="5" t="s">
        <v>0</v>
      </c>
      <c r="B44" s="42">
        <f>B43+C43</f>
        <v>5045610</v>
      </c>
      <c r="C44" s="43"/>
      <c r="D44" s="42">
        <f>D43+E43</f>
        <v>0</v>
      </c>
      <c r="E44" s="43"/>
      <c r="F44" s="42">
        <f>F43+G43</f>
        <v>0</v>
      </c>
      <c r="G44" s="43"/>
      <c r="H44" s="42">
        <f>H43+I43</f>
        <v>4850370</v>
      </c>
      <c r="I44" s="43"/>
      <c r="J44" s="42">
        <f>J43+K43</f>
        <v>0</v>
      </c>
      <c r="K44" s="43"/>
      <c r="L44" s="42">
        <f>L43+M43</f>
        <v>9895980</v>
      </c>
      <c r="M44" s="46"/>
      <c r="N44" s="22">
        <f>B44+D44+F44+H44+J44</f>
        <v>9895980</v>
      </c>
      <c r="P44" s="5" t="s">
        <v>0</v>
      </c>
      <c r="Q44" s="42">
        <f>Q43+R43</f>
        <v>1368</v>
      </c>
      <c r="R44" s="43"/>
      <c r="S44" s="42">
        <f>S43+T43</f>
        <v>0</v>
      </c>
      <c r="T44" s="43"/>
      <c r="U44" s="42">
        <f>U43+V43</f>
        <v>0</v>
      </c>
      <c r="V44" s="43"/>
      <c r="W44" s="42">
        <f>W43+X43</f>
        <v>2214</v>
      </c>
      <c r="X44" s="43"/>
      <c r="Y44" s="42">
        <f>Y43+Z43</f>
        <v>1329</v>
      </c>
      <c r="Z44" s="43"/>
      <c r="AA44" s="42">
        <f>AA43+AB43</f>
        <v>4911</v>
      </c>
      <c r="AB44" s="46"/>
      <c r="AC44" s="22">
        <f>Q44+S44+U44+W44+Y44</f>
        <v>4911</v>
      </c>
      <c r="AE44" s="5" t="s">
        <v>0</v>
      </c>
      <c r="AF44" s="44">
        <f>IFERROR(B44/Q44,"N.A.")</f>
        <v>3688.3114035087719</v>
      </c>
      <c r="AG44" s="45"/>
      <c r="AH44" s="44" t="str">
        <f>IFERROR(D44/S44,"N.A.")</f>
        <v>N.A.</v>
      </c>
      <c r="AI44" s="45"/>
      <c r="AJ44" s="44" t="str">
        <f>IFERROR(F44/U44,"N.A.")</f>
        <v>N.A.</v>
      </c>
      <c r="AK44" s="45"/>
      <c r="AL44" s="44">
        <f>IFERROR(H44/W44,"N.A.")</f>
        <v>2190.7723577235774</v>
      </c>
      <c r="AM44" s="45"/>
      <c r="AN44" s="44">
        <f>IFERROR(J44/Y44,"N.A.")</f>
        <v>0</v>
      </c>
      <c r="AO44" s="45"/>
      <c r="AP44" s="44">
        <f>IFERROR(L44/AA44,"N.A.")</f>
        <v>2015.0641417226634</v>
      </c>
      <c r="AQ44" s="45"/>
      <c r="AR44" s="16">
        <f>IFERROR(N44/AC44, "N.A.")</f>
        <v>2015.0641417226634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8867080</v>
      </c>
      <c r="C15" s="2"/>
      <c r="D15" s="2">
        <v>2543450</v>
      </c>
      <c r="E15" s="2"/>
      <c r="F15" s="2">
        <v>3658870</v>
      </c>
      <c r="G15" s="2"/>
      <c r="H15" s="2">
        <v>14849550</v>
      </c>
      <c r="I15" s="2"/>
      <c r="J15" s="2">
        <v>0</v>
      </c>
      <c r="K15" s="2"/>
      <c r="L15" s="1">
        <f>B15+D15+F15+H15+J15</f>
        <v>29918950</v>
      </c>
      <c r="M15" s="13">
        <f>C15+E15+G15+I15+K15</f>
        <v>0</v>
      </c>
      <c r="N15" s="14">
        <f>L15+M15</f>
        <v>29918950</v>
      </c>
      <c r="P15" s="3" t="s">
        <v>12</v>
      </c>
      <c r="Q15" s="2">
        <v>1237</v>
      </c>
      <c r="R15" s="2">
        <v>0</v>
      </c>
      <c r="S15" s="2">
        <v>169</v>
      </c>
      <c r="T15" s="2">
        <v>0</v>
      </c>
      <c r="U15" s="2">
        <v>615</v>
      </c>
      <c r="V15" s="2">
        <v>0</v>
      </c>
      <c r="W15" s="2">
        <v>2575</v>
      </c>
      <c r="X15" s="2">
        <v>0</v>
      </c>
      <c r="Y15" s="2">
        <v>223</v>
      </c>
      <c r="Z15" s="2">
        <v>0</v>
      </c>
      <c r="AA15" s="1">
        <f>Q15+S15+U15+W15+Y15</f>
        <v>4819</v>
      </c>
      <c r="AB15" s="13">
        <f>R15+T15+V15+X15+Z15</f>
        <v>0</v>
      </c>
      <c r="AC15" s="14">
        <f>AA15+AB15</f>
        <v>4819</v>
      </c>
      <c r="AE15" s="3" t="s">
        <v>12</v>
      </c>
      <c r="AF15" s="2">
        <f>IFERROR(B15/Q15, "N.A.")</f>
        <v>7168.2134195634599</v>
      </c>
      <c r="AG15" s="2" t="str">
        <f t="shared" ref="AG15:AR19" si="0">IFERROR(C15/R15, "N.A.")</f>
        <v>N.A.</v>
      </c>
      <c r="AH15" s="2">
        <f t="shared" si="0"/>
        <v>15050</v>
      </c>
      <c r="AI15" s="2" t="str">
        <f t="shared" si="0"/>
        <v>N.A.</v>
      </c>
      <c r="AJ15" s="2">
        <f t="shared" si="0"/>
        <v>5949.3821138211379</v>
      </c>
      <c r="AK15" s="2" t="str">
        <f t="shared" si="0"/>
        <v>N.A.</v>
      </c>
      <c r="AL15" s="2">
        <f t="shared" si="0"/>
        <v>5766.8155339805826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6208.5391159991696</v>
      </c>
      <c r="AQ15" s="13" t="str">
        <f t="shared" si="0"/>
        <v>N.A.</v>
      </c>
      <c r="AR15" s="14">
        <f t="shared" si="0"/>
        <v>6208.5391159991696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>
        <v>8250275</v>
      </c>
      <c r="C17" s="2">
        <v>17049950</v>
      </c>
      <c r="D17" s="2"/>
      <c r="E17" s="2"/>
      <c r="F17" s="2"/>
      <c r="G17" s="2">
        <v>7267000</v>
      </c>
      <c r="H17" s="2"/>
      <c r="I17" s="2">
        <v>3639360</v>
      </c>
      <c r="J17" s="2">
        <v>0</v>
      </c>
      <c r="K17" s="2"/>
      <c r="L17" s="1">
        <f t="shared" si="1"/>
        <v>8250275</v>
      </c>
      <c r="M17" s="13">
        <f t="shared" si="1"/>
        <v>27956310</v>
      </c>
      <c r="N17" s="14">
        <f t="shared" si="2"/>
        <v>36206585</v>
      </c>
      <c r="P17" s="3" t="s">
        <v>14</v>
      </c>
      <c r="Q17" s="2">
        <v>1399</v>
      </c>
      <c r="R17" s="2">
        <v>3237</v>
      </c>
      <c r="S17" s="2">
        <v>0</v>
      </c>
      <c r="T17" s="2">
        <v>0</v>
      </c>
      <c r="U17" s="2">
        <v>0</v>
      </c>
      <c r="V17" s="2">
        <v>169</v>
      </c>
      <c r="W17" s="2">
        <v>0</v>
      </c>
      <c r="X17" s="2">
        <v>446</v>
      </c>
      <c r="Y17" s="2">
        <v>223</v>
      </c>
      <c r="Z17" s="2">
        <v>0</v>
      </c>
      <c r="AA17" s="1">
        <f t="shared" si="3"/>
        <v>1622</v>
      </c>
      <c r="AB17" s="13">
        <f t="shared" si="3"/>
        <v>3852</v>
      </c>
      <c r="AC17" s="14">
        <f t="shared" si="4"/>
        <v>5474</v>
      </c>
      <c r="AE17" s="3" t="s">
        <v>14</v>
      </c>
      <c r="AF17" s="2">
        <f t="shared" si="5"/>
        <v>5897.2659042172982</v>
      </c>
      <c r="AG17" s="2">
        <f t="shared" si="0"/>
        <v>5267.2072907012662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43000</v>
      </c>
      <c r="AL17" s="2" t="str">
        <f t="shared" si="0"/>
        <v>N.A.</v>
      </c>
      <c r="AM17" s="2">
        <f t="shared" si="0"/>
        <v>8160</v>
      </c>
      <c r="AN17" s="2">
        <f t="shared" si="0"/>
        <v>0</v>
      </c>
      <c r="AO17" s="2" t="str">
        <f t="shared" si="0"/>
        <v>N.A.</v>
      </c>
      <c r="AP17" s="15">
        <f t="shared" si="0"/>
        <v>5086.4827373612825</v>
      </c>
      <c r="AQ17" s="13">
        <f t="shared" si="0"/>
        <v>7257.6090342679126</v>
      </c>
      <c r="AR17" s="14">
        <f t="shared" si="0"/>
        <v>6614.2829740591887</v>
      </c>
    </row>
    <row r="18" spans="1:44" ht="15" customHeight="1" thickBot="1" x14ac:dyDescent="0.3">
      <c r="A18" s="3" t="s">
        <v>15</v>
      </c>
      <c r="B18" s="2">
        <v>5922175</v>
      </c>
      <c r="C18" s="2"/>
      <c r="D18" s="2">
        <v>13443950</v>
      </c>
      <c r="E18" s="2"/>
      <c r="F18" s="2"/>
      <c r="G18" s="2">
        <v>3964100</v>
      </c>
      <c r="H18" s="2">
        <v>1583020</v>
      </c>
      <c r="I18" s="2"/>
      <c r="J18" s="2"/>
      <c r="K18" s="2"/>
      <c r="L18" s="1">
        <f t="shared" si="1"/>
        <v>20949145</v>
      </c>
      <c r="M18" s="13">
        <f t="shared" si="1"/>
        <v>3964100</v>
      </c>
      <c r="N18" s="14">
        <f t="shared" si="2"/>
        <v>24913245</v>
      </c>
      <c r="P18" s="3" t="s">
        <v>15</v>
      </c>
      <c r="Q18" s="2">
        <v>730</v>
      </c>
      <c r="R18" s="2">
        <v>0</v>
      </c>
      <c r="S18" s="2">
        <v>845</v>
      </c>
      <c r="T18" s="2">
        <v>0</v>
      </c>
      <c r="U18" s="2">
        <v>0</v>
      </c>
      <c r="V18" s="2">
        <v>392</v>
      </c>
      <c r="W18" s="2">
        <v>615</v>
      </c>
      <c r="X18" s="2">
        <v>0</v>
      </c>
      <c r="Y18" s="2">
        <v>0</v>
      </c>
      <c r="Z18" s="2">
        <v>0</v>
      </c>
      <c r="AA18" s="1">
        <f t="shared" si="3"/>
        <v>2190</v>
      </c>
      <c r="AB18" s="13">
        <f t="shared" si="3"/>
        <v>392</v>
      </c>
      <c r="AC18" s="21">
        <f t="shared" si="4"/>
        <v>2582</v>
      </c>
      <c r="AE18" s="3" t="s">
        <v>15</v>
      </c>
      <c r="AF18" s="2">
        <f t="shared" si="5"/>
        <v>8112.5684931506848</v>
      </c>
      <c r="AG18" s="2" t="str">
        <f t="shared" si="0"/>
        <v>N.A.</v>
      </c>
      <c r="AH18" s="2">
        <f t="shared" si="0"/>
        <v>15910</v>
      </c>
      <c r="AI18" s="2" t="str">
        <f t="shared" si="0"/>
        <v>N.A.</v>
      </c>
      <c r="AJ18" s="2" t="str">
        <f t="shared" si="0"/>
        <v>N.A.</v>
      </c>
      <c r="AK18" s="2">
        <f t="shared" si="0"/>
        <v>10112.5</v>
      </c>
      <c r="AL18" s="2">
        <f t="shared" si="0"/>
        <v>2574.0162601626016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9565.8196347031972</v>
      </c>
      <c r="AQ18" s="13">
        <f t="shared" si="0"/>
        <v>10112.5</v>
      </c>
      <c r="AR18" s="14">
        <f t="shared" si="0"/>
        <v>9648.8168086754449</v>
      </c>
    </row>
    <row r="19" spans="1:44" ht="15" customHeight="1" thickBot="1" x14ac:dyDescent="0.3">
      <c r="A19" s="4" t="s">
        <v>16</v>
      </c>
      <c r="B19" s="2">
        <v>23039530</v>
      </c>
      <c r="C19" s="2">
        <v>17049950</v>
      </c>
      <c r="D19" s="2">
        <v>15987400</v>
      </c>
      <c r="E19" s="2"/>
      <c r="F19" s="2">
        <v>3658870</v>
      </c>
      <c r="G19" s="2">
        <v>11231100</v>
      </c>
      <c r="H19" s="2">
        <v>16432570</v>
      </c>
      <c r="I19" s="2">
        <v>3639360</v>
      </c>
      <c r="J19" s="2">
        <v>0</v>
      </c>
      <c r="K19" s="2"/>
      <c r="L19" s="1">
        <f t="shared" ref="L19" si="6">B19+D19+F19+H19+J19</f>
        <v>59118370</v>
      </c>
      <c r="M19" s="13">
        <f t="shared" ref="M19" si="7">C19+E19+G19+I19+K19</f>
        <v>31920410</v>
      </c>
      <c r="N19" s="21">
        <f t="shared" ref="N19" si="8">L19+M19</f>
        <v>91038780</v>
      </c>
      <c r="P19" s="4" t="s">
        <v>16</v>
      </c>
      <c r="Q19" s="2">
        <v>3366</v>
      </c>
      <c r="R19" s="2">
        <v>3237</v>
      </c>
      <c r="S19" s="2">
        <v>1014</v>
      </c>
      <c r="T19" s="2">
        <v>0</v>
      </c>
      <c r="U19" s="2">
        <v>615</v>
      </c>
      <c r="V19" s="2">
        <v>561</v>
      </c>
      <c r="W19" s="2">
        <v>3190</v>
      </c>
      <c r="X19" s="2">
        <v>446</v>
      </c>
      <c r="Y19" s="2">
        <v>446</v>
      </c>
      <c r="Z19" s="2">
        <v>0</v>
      </c>
      <c r="AA19" s="1">
        <f t="shared" ref="AA19" si="9">Q19+S19+U19+W19+Y19</f>
        <v>8631</v>
      </c>
      <c r="AB19" s="13">
        <f t="shared" ref="AB19" si="10">R19+T19+V19+X19+Z19</f>
        <v>4244</v>
      </c>
      <c r="AC19" s="14">
        <f t="shared" ref="AC19" si="11">AA19+AB19</f>
        <v>12875</v>
      </c>
      <c r="AE19" s="4" t="s">
        <v>16</v>
      </c>
      <c r="AF19" s="2">
        <f t="shared" si="5"/>
        <v>6844.7801544860367</v>
      </c>
      <c r="AG19" s="2">
        <f t="shared" si="0"/>
        <v>5267.2072907012662</v>
      </c>
      <c r="AH19" s="2">
        <f t="shared" si="0"/>
        <v>15766.666666666666</v>
      </c>
      <c r="AI19" s="2" t="str">
        <f t="shared" si="0"/>
        <v>N.A.</v>
      </c>
      <c r="AJ19" s="2">
        <f t="shared" si="0"/>
        <v>5949.3821138211379</v>
      </c>
      <c r="AK19" s="2">
        <f t="shared" si="0"/>
        <v>20019.786096256685</v>
      </c>
      <c r="AL19" s="2">
        <f t="shared" si="0"/>
        <v>5151.2758620689656</v>
      </c>
      <c r="AM19" s="2">
        <f t="shared" si="0"/>
        <v>8160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6849.5388715096742</v>
      </c>
      <c r="AQ19" s="13">
        <f t="shared" ref="AQ19" si="13">IFERROR(M19/AB19, "N.A.")</f>
        <v>7521.3030160226199</v>
      </c>
      <c r="AR19" s="14">
        <f t="shared" ref="AR19" si="14">IFERROR(N19/AC19, "N.A.")</f>
        <v>7070.9732038834954</v>
      </c>
    </row>
    <row r="20" spans="1:44" ht="15" customHeight="1" thickBot="1" x14ac:dyDescent="0.3">
      <c r="A20" s="5" t="s">
        <v>0</v>
      </c>
      <c r="B20" s="42">
        <f>B19+C19</f>
        <v>40089480</v>
      </c>
      <c r="C20" s="43"/>
      <c r="D20" s="42">
        <f>D19+E19</f>
        <v>15987400</v>
      </c>
      <c r="E20" s="43"/>
      <c r="F20" s="42">
        <f>F19+G19</f>
        <v>14889970</v>
      </c>
      <c r="G20" s="43"/>
      <c r="H20" s="42">
        <f>H19+I19</f>
        <v>20071930</v>
      </c>
      <c r="I20" s="43"/>
      <c r="J20" s="42">
        <f>J19+K19</f>
        <v>0</v>
      </c>
      <c r="K20" s="43"/>
      <c r="L20" s="42">
        <f>L19+M19</f>
        <v>91038780</v>
      </c>
      <c r="M20" s="46"/>
      <c r="N20" s="22">
        <f>B20+D20+F20+H20+J20</f>
        <v>91038780</v>
      </c>
      <c r="P20" s="5" t="s">
        <v>0</v>
      </c>
      <c r="Q20" s="42">
        <f>Q19+R19</f>
        <v>6603</v>
      </c>
      <c r="R20" s="43"/>
      <c r="S20" s="42">
        <f>S19+T19</f>
        <v>1014</v>
      </c>
      <c r="T20" s="43"/>
      <c r="U20" s="42">
        <f>U19+V19</f>
        <v>1176</v>
      </c>
      <c r="V20" s="43"/>
      <c r="W20" s="42">
        <f>W19+X19</f>
        <v>3636</v>
      </c>
      <c r="X20" s="43"/>
      <c r="Y20" s="42">
        <f>Y19+Z19</f>
        <v>446</v>
      </c>
      <c r="Z20" s="43"/>
      <c r="AA20" s="42">
        <f>AA19+AB19</f>
        <v>12875</v>
      </c>
      <c r="AB20" s="43"/>
      <c r="AC20" s="23">
        <f>Q20+S20+U20+W20+Y20</f>
        <v>12875</v>
      </c>
      <c r="AE20" s="5" t="s">
        <v>0</v>
      </c>
      <c r="AF20" s="44">
        <f>IFERROR(B20/Q20,"N.A.")</f>
        <v>6071.403907314857</v>
      </c>
      <c r="AG20" s="45"/>
      <c r="AH20" s="44">
        <f>IFERROR(D20/S20,"N.A.")</f>
        <v>15766.666666666666</v>
      </c>
      <c r="AI20" s="45"/>
      <c r="AJ20" s="44">
        <f>IFERROR(F20/U20,"N.A.")</f>
        <v>12661.539115646259</v>
      </c>
      <c r="AK20" s="45"/>
      <c r="AL20" s="44">
        <f>IFERROR(H20/W20,"N.A.")</f>
        <v>5520.332783278328</v>
      </c>
      <c r="AM20" s="45"/>
      <c r="AN20" s="44">
        <f>IFERROR(J20/Y20,"N.A.")</f>
        <v>0</v>
      </c>
      <c r="AO20" s="45"/>
      <c r="AP20" s="44">
        <f>IFERROR(L20/AA20,"N.A.")</f>
        <v>7070.9732038834954</v>
      </c>
      <c r="AQ20" s="45"/>
      <c r="AR20" s="16">
        <f>IFERROR(N20/AC20, "N.A.")</f>
        <v>7070.9732038834954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6932030.0000000009</v>
      </c>
      <c r="C27" s="2"/>
      <c r="D27" s="2">
        <v>2543450</v>
      </c>
      <c r="E27" s="2"/>
      <c r="F27" s="2">
        <v>1438350</v>
      </c>
      <c r="G27" s="2"/>
      <c r="H27" s="2">
        <v>9972490</v>
      </c>
      <c r="I27" s="2"/>
      <c r="J27" s="2">
        <v>0</v>
      </c>
      <c r="K27" s="2"/>
      <c r="L27" s="1">
        <f>B27+D27+F27+H27+J27</f>
        <v>20886320</v>
      </c>
      <c r="M27" s="13">
        <f>C27+E27+G27+I27+K27</f>
        <v>0</v>
      </c>
      <c r="N27" s="14">
        <f>L27+M27</f>
        <v>20886320</v>
      </c>
      <c r="P27" s="3" t="s">
        <v>12</v>
      </c>
      <c r="Q27" s="2">
        <v>899</v>
      </c>
      <c r="R27" s="2">
        <v>0</v>
      </c>
      <c r="S27" s="2">
        <v>169</v>
      </c>
      <c r="T27" s="2">
        <v>0</v>
      </c>
      <c r="U27" s="2">
        <v>223</v>
      </c>
      <c r="V27" s="2">
        <v>0</v>
      </c>
      <c r="W27" s="2">
        <v>1399</v>
      </c>
      <c r="X27" s="2">
        <v>0</v>
      </c>
      <c r="Y27" s="2">
        <v>223</v>
      </c>
      <c r="Z27" s="2">
        <v>0</v>
      </c>
      <c r="AA27" s="1">
        <f>Q27+S27+U27+W27+Y27</f>
        <v>2913</v>
      </c>
      <c r="AB27" s="13">
        <f>R27+T27+V27+X27+Z27</f>
        <v>0</v>
      </c>
      <c r="AC27" s="14">
        <f>AA27+AB27</f>
        <v>2913</v>
      </c>
      <c r="AE27" s="3" t="s">
        <v>12</v>
      </c>
      <c r="AF27" s="2">
        <f>IFERROR(B27/Q27, "N.A.")</f>
        <v>7710.8231368186889</v>
      </c>
      <c r="AG27" s="2" t="str">
        <f t="shared" ref="AG27:AR31" si="15">IFERROR(C27/R27, "N.A.")</f>
        <v>N.A.</v>
      </c>
      <c r="AH27" s="2">
        <f t="shared" si="15"/>
        <v>15050</v>
      </c>
      <c r="AI27" s="2" t="str">
        <f t="shared" si="15"/>
        <v>N.A.</v>
      </c>
      <c r="AJ27" s="2">
        <f t="shared" si="15"/>
        <v>6450</v>
      </c>
      <c r="AK27" s="2" t="str">
        <f t="shared" si="15"/>
        <v>N.A.</v>
      </c>
      <c r="AL27" s="2">
        <f t="shared" si="15"/>
        <v>7128.298784846319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7170.0377617576378</v>
      </c>
      <c r="AQ27" s="13" t="str">
        <f t="shared" si="15"/>
        <v>N.A.</v>
      </c>
      <c r="AR27" s="14">
        <f t="shared" si="15"/>
        <v>7170.0377617576378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2039800</v>
      </c>
      <c r="C29" s="2">
        <v>6437380</v>
      </c>
      <c r="D29" s="2"/>
      <c r="E29" s="2"/>
      <c r="F29" s="2"/>
      <c r="G29" s="2">
        <v>7267000</v>
      </c>
      <c r="H29" s="2"/>
      <c r="I29" s="2">
        <v>3639360</v>
      </c>
      <c r="J29" s="2"/>
      <c r="K29" s="2"/>
      <c r="L29" s="1">
        <f t="shared" si="16"/>
        <v>2039800</v>
      </c>
      <c r="M29" s="13">
        <f t="shared" si="16"/>
        <v>17343740</v>
      </c>
      <c r="N29" s="14">
        <f t="shared" si="17"/>
        <v>19383540</v>
      </c>
      <c r="P29" s="3" t="s">
        <v>14</v>
      </c>
      <c r="Q29" s="2">
        <v>392</v>
      </c>
      <c r="R29" s="2">
        <v>1676</v>
      </c>
      <c r="S29" s="2">
        <v>0</v>
      </c>
      <c r="T29" s="2">
        <v>0</v>
      </c>
      <c r="U29" s="2">
        <v>0</v>
      </c>
      <c r="V29" s="2">
        <v>169</v>
      </c>
      <c r="W29" s="2">
        <v>0</v>
      </c>
      <c r="X29" s="2">
        <v>446</v>
      </c>
      <c r="Y29" s="2">
        <v>0</v>
      </c>
      <c r="Z29" s="2">
        <v>0</v>
      </c>
      <c r="AA29" s="1">
        <f t="shared" si="18"/>
        <v>392</v>
      </c>
      <c r="AB29" s="13">
        <f t="shared" si="18"/>
        <v>2291</v>
      </c>
      <c r="AC29" s="14">
        <f t="shared" si="19"/>
        <v>2683</v>
      </c>
      <c r="AE29" s="3" t="s">
        <v>14</v>
      </c>
      <c r="AF29" s="2">
        <f t="shared" si="20"/>
        <v>5203.5714285714284</v>
      </c>
      <c r="AG29" s="2">
        <f t="shared" si="15"/>
        <v>3840.9188544152744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43000</v>
      </c>
      <c r="AL29" s="2" t="str">
        <f t="shared" si="15"/>
        <v>N.A.</v>
      </c>
      <c r="AM29" s="2">
        <f t="shared" si="15"/>
        <v>8160</v>
      </c>
      <c r="AN29" s="2" t="str">
        <f t="shared" si="15"/>
        <v>N.A.</v>
      </c>
      <c r="AO29" s="2" t="str">
        <f t="shared" si="15"/>
        <v>N.A.</v>
      </c>
      <c r="AP29" s="15">
        <f t="shared" si="15"/>
        <v>5203.5714285714284</v>
      </c>
      <c r="AQ29" s="13">
        <f t="shared" si="15"/>
        <v>7570.3797468354433</v>
      </c>
      <c r="AR29" s="14">
        <f t="shared" si="15"/>
        <v>7224.5769660827436</v>
      </c>
    </row>
    <row r="30" spans="1:44" ht="15" customHeight="1" thickBot="1" x14ac:dyDescent="0.3">
      <c r="A30" s="3" t="s">
        <v>15</v>
      </c>
      <c r="B30" s="2">
        <v>5922175</v>
      </c>
      <c r="C30" s="2"/>
      <c r="D30" s="2">
        <v>13443950</v>
      </c>
      <c r="E30" s="2"/>
      <c r="F30" s="2"/>
      <c r="G30" s="2">
        <v>3964100</v>
      </c>
      <c r="H30" s="2">
        <v>1583020</v>
      </c>
      <c r="I30" s="2"/>
      <c r="J30" s="2"/>
      <c r="K30" s="2"/>
      <c r="L30" s="1">
        <f t="shared" si="16"/>
        <v>20949145</v>
      </c>
      <c r="M30" s="13">
        <f t="shared" si="16"/>
        <v>3964100</v>
      </c>
      <c r="N30" s="14">
        <f t="shared" si="17"/>
        <v>24913245</v>
      </c>
      <c r="P30" s="3" t="s">
        <v>15</v>
      </c>
      <c r="Q30" s="2">
        <v>730</v>
      </c>
      <c r="R30" s="2">
        <v>0</v>
      </c>
      <c r="S30" s="2">
        <v>845</v>
      </c>
      <c r="T30" s="2">
        <v>0</v>
      </c>
      <c r="U30" s="2">
        <v>0</v>
      </c>
      <c r="V30" s="2">
        <v>392</v>
      </c>
      <c r="W30" s="2">
        <v>615</v>
      </c>
      <c r="X30" s="2">
        <v>0</v>
      </c>
      <c r="Y30" s="2">
        <v>0</v>
      </c>
      <c r="Z30" s="2">
        <v>0</v>
      </c>
      <c r="AA30" s="1">
        <f t="shared" si="18"/>
        <v>2190</v>
      </c>
      <c r="AB30" s="13">
        <f t="shared" si="18"/>
        <v>392</v>
      </c>
      <c r="AC30" s="21">
        <f t="shared" si="19"/>
        <v>2582</v>
      </c>
      <c r="AE30" s="3" t="s">
        <v>15</v>
      </c>
      <c r="AF30" s="2">
        <f t="shared" si="20"/>
        <v>8112.5684931506848</v>
      </c>
      <c r="AG30" s="2" t="str">
        <f t="shared" si="15"/>
        <v>N.A.</v>
      </c>
      <c r="AH30" s="2">
        <f t="shared" si="15"/>
        <v>15910</v>
      </c>
      <c r="AI30" s="2" t="str">
        <f t="shared" si="15"/>
        <v>N.A.</v>
      </c>
      <c r="AJ30" s="2" t="str">
        <f t="shared" si="15"/>
        <v>N.A.</v>
      </c>
      <c r="AK30" s="2">
        <f t="shared" si="15"/>
        <v>10112.5</v>
      </c>
      <c r="AL30" s="2">
        <f t="shared" si="15"/>
        <v>2574.0162601626016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9565.8196347031972</v>
      </c>
      <c r="AQ30" s="13">
        <f t="shared" si="15"/>
        <v>10112.5</v>
      </c>
      <c r="AR30" s="14">
        <f t="shared" si="15"/>
        <v>9648.8168086754449</v>
      </c>
    </row>
    <row r="31" spans="1:44" ht="15" customHeight="1" thickBot="1" x14ac:dyDescent="0.3">
      <c r="A31" s="4" t="s">
        <v>16</v>
      </c>
      <c r="B31" s="2">
        <v>14894005</v>
      </c>
      <c r="C31" s="2">
        <v>6437380</v>
      </c>
      <c r="D31" s="2">
        <v>15987400</v>
      </c>
      <c r="E31" s="2"/>
      <c r="F31" s="2">
        <v>1438350</v>
      </c>
      <c r="G31" s="2">
        <v>11231100</v>
      </c>
      <c r="H31" s="2">
        <v>11555510.000000002</v>
      </c>
      <c r="I31" s="2">
        <v>3639360</v>
      </c>
      <c r="J31" s="2">
        <v>0</v>
      </c>
      <c r="K31" s="2"/>
      <c r="L31" s="1">
        <f t="shared" ref="L31" si="21">B31+D31+F31+H31+J31</f>
        <v>43875265</v>
      </c>
      <c r="M31" s="13">
        <f t="shared" ref="M31" si="22">C31+E31+G31+I31+K31</f>
        <v>21307840</v>
      </c>
      <c r="N31" s="21">
        <f t="shared" ref="N31" si="23">L31+M31</f>
        <v>65183105</v>
      </c>
      <c r="P31" s="4" t="s">
        <v>16</v>
      </c>
      <c r="Q31" s="2">
        <v>2021</v>
      </c>
      <c r="R31" s="2">
        <v>1676</v>
      </c>
      <c r="S31" s="2">
        <v>1014</v>
      </c>
      <c r="T31" s="2">
        <v>0</v>
      </c>
      <c r="U31" s="2">
        <v>223</v>
      </c>
      <c r="V31" s="2">
        <v>561</v>
      </c>
      <c r="W31" s="2">
        <v>2014</v>
      </c>
      <c r="X31" s="2">
        <v>446</v>
      </c>
      <c r="Y31" s="2">
        <v>223</v>
      </c>
      <c r="Z31" s="2">
        <v>0</v>
      </c>
      <c r="AA31" s="1">
        <f t="shared" ref="AA31" si="24">Q31+S31+U31+W31+Y31</f>
        <v>5495</v>
      </c>
      <c r="AB31" s="13">
        <f t="shared" ref="AB31" si="25">R31+T31+V31+X31+Z31</f>
        <v>2683</v>
      </c>
      <c r="AC31" s="14">
        <f t="shared" ref="AC31" si="26">AA31+AB31</f>
        <v>8178</v>
      </c>
      <c r="AE31" s="4" t="s">
        <v>16</v>
      </c>
      <c r="AF31" s="2">
        <f t="shared" si="20"/>
        <v>7369.6214745175657</v>
      </c>
      <c r="AG31" s="2">
        <f t="shared" si="15"/>
        <v>3840.9188544152744</v>
      </c>
      <c r="AH31" s="2">
        <f t="shared" si="15"/>
        <v>15766.666666666666</v>
      </c>
      <c r="AI31" s="2" t="str">
        <f t="shared" si="15"/>
        <v>N.A.</v>
      </c>
      <c r="AJ31" s="2">
        <f t="shared" si="15"/>
        <v>6450</v>
      </c>
      <c r="AK31" s="2">
        <f t="shared" si="15"/>
        <v>20019.786096256685</v>
      </c>
      <c r="AL31" s="2">
        <f t="shared" si="15"/>
        <v>5737.5918570009944</v>
      </c>
      <c r="AM31" s="2">
        <f t="shared" si="15"/>
        <v>8160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7984.5796178343953</v>
      </c>
      <c r="AQ31" s="13">
        <f t="shared" ref="AQ31" si="28">IFERROR(M31/AB31, "N.A.")</f>
        <v>7941.7964964591874</v>
      </c>
      <c r="AR31" s="14">
        <f t="shared" ref="AR31" si="29">IFERROR(N31/AC31, "N.A.")</f>
        <v>7970.5435314257766</v>
      </c>
    </row>
    <row r="32" spans="1:44" ht="15" customHeight="1" thickBot="1" x14ac:dyDescent="0.3">
      <c r="A32" s="5" t="s">
        <v>0</v>
      </c>
      <c r="B32" s="42">
        <f>B31+C31</f>
        <v>21331385</v>
      </c>
      <c r="C32" s="43"/>
      <c r="D32" s="42">
        <f>D31+E31</f>
        <v>15987400</v>
      </c>
      <c r="E32" s="43"/>
      <c r="F32" s="42">
        <f>F31+G31</f>
        <v>12669450</v>
      </c>
      <c r="G32" s="43"/>
      <c r="H32" s="42">
        <f>H31+I31</f>
        <v>15194870.000000002</v>
      </c>
      <c r="I32" s="43"/>
      <c r="J32" s="42">
        <f>J31+K31</f>
        <v>0</v>
      </c>
      <c r="K32" s="43"/>
      <c r="L32" s="42">
        <f>L31+M31</f>
        <v>65183105</v>
      </c>
      <c r="M32" s="46"/>
      <c r="N32" s="22">
        <f>B32+D32+F32+H32+J32</f>
        <v>65183105</v>
      </c>
      <c r="P32" s="5" t="s">
        <v>0</v>
      </c>
      <c r="Q32" s="42">
        <f>Q31+R31</f>
        <v>3697</v>
      </c>
      <c r="R32" s="43"/>
      <c r="S32" s="42">
        <f>S31+T31</f>
        <v>1014</v>
      </c>
      <c r="T32" s="43"/>
      <c r="U32" s="42">
        <f>U31+V31</f>
        <v>784</v>
      </c>
      <c r="V32" s="43"/>
      <c r="W32" s="42">
        <f>W31+X31</f>
        <v>2460</v>
      </c>
      <c r="X32" s="43"/>
      <c r="Y32" s="42">
        <f>Y31+Z31</f>
        <v>223</v>
      </c>
      <c r="Z32" s="43"/>
      <c r="AA32" s="42">
        <f>AA31+AB31</f>
        <v>8178</v>
      </c>
      <c r="AB32" s="43"/>
      <c r="AC32" s="23">
        <f>Q32+S32+U32+W32+Y32</f>
        <v>8178</v>
      </c>
      <c r="AE32" s="5" t="s">
        <v>0</v>
      </c>
      <c r="AF32" s="44">
        <f>IFERROR(B32/Q32,"N.A.")</f>
        <v>5769.9175006762243</v>
      </c>
      <c r="AG32" s="45"/>
      <c r="AH32" s="44">
        <f>IFERROR(D32/S32,"N.A.")</f>
        <v>15766.666666666666</v>
      </c>
      <c r="AI32" s="45"/>
      <c r="AJ32" s="44">
        <f>IFERROR(F32/U32,"N.A.")</f>
        <v>16160.012755102041</v>
      </c>
      <c r="AK32" s="45"/>
      <c r="AL32" s="44">
        <f>IFERROR(H32/W32,"N.A.")</f>
        <v>6176.7764227642283</v>
      </c>
      <c r="AM32" s="45"/>
      <c r="AN32" s="44">
        <f>IFERROR(J32/Y32,"N.A.")</f>
        <v>0</v>
      </c>
      <c r="AO32" s="45"/>
      <c r="AP32" s="44">
        <f>IFERROR(L32/AA32,"N.A.")</f>
        <v>7970.5435314257766</v>
      </c>
      <c r="AQ32" s="45"/>
      <c r="AR32" s="16">
        <f>IFERROR(N32/AC32, "N.A.")</f>
        <v>7970.5435314257766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1935050</v>
      </c>
      <c r="C39" s="2"/>
      <c r="D39" s="2"/>
      <c r="E39" s="2"/>
      <c r="F39" s="2">
        <v>2220520</v>
      </c>
      <c r="G39" s="2"/>
      <c r="H39" s="2">
        <v>4877060.0000000009</v>
      </c>
      <c r="I39" s="2"/>
      <c r="J39" s="2"/>
      <c r="K39" s="2"/>
      <c r="L39" s="1">
        <f>B39+D39+F39+H39+J39</f>
        <v>9032630</v>
      </c>
      <c r="M39" s="13">
        <f>C39+E39+G39+I39+K39</f>
        <v>0</v>
      </c>
      <c r="N39" s="14">
        <f>L39+M39</f>
        <v>9032630</v>
      </c>
      <c r="P39" s="3" t="s">
        <v>12</v>
      </c>
      <c r="Q39" s="2">
        <v>338</v>
      </c>
      <c r="R39" s="2">
        <v>0</v>
      </c>
      <c r="S39" s="2">
        <v>0</v>
      </c>
      <c r="T39" s="2">
        <v>0</v>
      </c>
      <c r="U39" s="2">
        <v>392</v>
      </c>
      <c r="V39" s="2">
        <v>0</v>
      </c>
      <c r="W39" s="2">
        <v>1176</v>
      </c>
      <c r="X39" s="2">
        <v>0</v>
      </c>
      <c r="Y39" s="2">
        <v>0</v>
      </c>
      <c r="Z39" s="2">
        <v>0</v>
      </c>
      <c r="AA39" s="1">
        <f>Q39+S39+U39+W39+Y39</f>
        <v>1906</v>
      </c>
      <c r="AB39" s="13">
        <f>R39+T39+V39+X39+Z39</f>
        <v>0</v>
      </c>
      <c r="AC39" s="14">
        <f>AA39+AB39</f>
        <v>1906</v>
      </c>
      <c r="AE39" s="3" t="s">
        <v>12</v>
      </c>
      <c r="AF39" s="2">
        <f>IFERROR(B39/Q39, "N.A.")</f>
        <v>5725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5664.591836734694</v>
      </c>
      <c r="AK39" s="2" t="str">
        <f t="shared" si="30"/>
        <v>N.A.</v>
      </c>
      <c r="AL39" s="2">
        <f t="shared" si="30"/>
        <v>4147.1598639455788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4739.0503672612804</v>
      </c>
      <c r="AQ39" s="13" t="str">
        <f t="shared" si="30"/>
        <v>N.A.</v>
      </c>
      <c r="AR39" s="14">
        <f t="shared" si="30"/>
        <v>4739.0503672612804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>
        <v>6210475</v>
      </c>
      <c r="C41" s="2">
        <v>10612570</v>
      </c>
      <c r="D41" s="2"/>
      <c r="E41" s="2"/>
      <c r="F41" s="2"/>
      <c r="G41" s="2"/>
      <c r="H41" s="2"/>
      <c r="I41" s="2"/>
      <c r="J41" s="2">
        <v>0</v>
      </c>
      <c r="K41" s="2"/>
      <c r="L41" s="1">
        <f t="shared" si="31"/>
        <v>6210475</v>
      </c>
      <c r="M41" s="13">
        <f t="shared" si="31"/>
        <v>10612570</v>
      </c>
      <c r="N41" s="14">
        <f t="shared" si="32"/>
        <v>16823045</v>
      </c>
      <c r="P41" s="3" t="s">
        <v>14</v>
      </c>
      <c r="Q41" s="2">
        <v>1007</v>
      </c>
      <c r="R41" s="2">
        <v>1561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223</v>
      </c>
      <c r="Z41" s="2">
        <v>0</v>
      </c>
      <c r="AA41" s="1">
        <f t="shared" si="33"/>
        <v>1230</v>
      </c>
      <c r="AB41" s="13">
        <f t="shared" si="33"/>
        <v>1561</v>
      </c>
      <c r="AC41" s="14">
        <f t="shared" si="34"/>
        <v>2791</v>
      </c>
      <c r="AE41" s="3" t="s">
        <v>14</v>
      </c>
      <c r="AF41" s="2">
        <f t="shared" si="35"/>
        <v>6167.3038728897718</v>
      </c>
      <c r="AG41" s="2">
        <f t="shared" si="30"/>
        <v>6798.5714285714284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>
        <f t="shared" si="30"/>
        <v>0</v>
      </c>
      <c r="AO41" s="2" t="str">
        <f t="shared" si="30"/>
        <v>N.A.</v>
      </c>
      <c r="AP41" s="15">
        <f t="shared" si="30"/>
        <v>5049.166666666667</v>
      </c>
      <c r="AQ41" s="13">
        <f t="shared" si="30"/>
        <v>6798.5714285714284</v>
      </c>
      <c r="AR41" s="14">
        <f t="shared" si="30"/>
        <v>6027.6048011465427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8145525</v>
      </c>
      <c r="C43" s="2">
        <v>10612570</v>
      </c>
      <c r="D43" s="2"/>
      <c r="E43" s="2"/>
      <c r="F43" s="2">
        <v>2220520</v>
      </c>
      <c r="G43" s="2"/>
      <c r="H43" s="2">
        <v>4877060.0000000009</v>
      </c>
      <c r="I43" s="2"/>
      <c r="J43" s="2">
        <v>0</v>
      </c>
      <c r="K43" s="2"/>
      <c r="L43" s="1">
        <f t="shared" ref="L43" si="36">B43+D43+F43+H43+J43</f>
        <v>15243105</v>
      </c>
      <c r="M43" s="13">
        <f t="shared" ref="M43" si="37">C43+E43+G43+I43+K43</f>
        <v>10612570</v>
      </c>
      <c r="N43" s="21">
        <f t="shared" ref="N43" si="38">L43+M43</f>
        <v>25855675</v>
      </c>
      <c r="P43" s="4" t="s">
        <v>16</v>
      </c>
      <c r="Q43" s="2">
        <v>1345</v>
      </c>
      <c r="R43" s="2">
        <v>1561</v>
      </c>
      <c r="S43" s="2">
        <v>0</v>
      </c>
      <c r="T43" s="2">
        <v>0</v>
      </c>
      <c r="U43" s="2">
        <v>392</v>
      </c>
      <c r="V43" s="2">
        <v>0</v>
      </c>
      <c r="W43" s="2">
        <v>1176</v>
      </c>
      <c r="X43" s="2">
        <v>0</v>
      </c>
      <c r="Y43" s="2">
        <v>223</v>
      </c>
      <c r="Z43" s="2">
        <v>0</v>
      </c>
      <c r="AA43" s="1">
        <f t="shared" ref="AA43" si="39">Q43+S43+U43+W43+Y43</f>
        <v>3136</v>
      </c>
      <c r="AB43" s="13">
        <f t="shared" ref="AB43" si="40">R43+T43+V43+X43+Z43</f>
        <v>1561</v>
      </c>
      <c r="AC43" s="21">
        <f t="shared" ref="AC43" si="41">AA43+AB43</f>
        <v>4697</v>
      </c>
      <c r="AE43" s="4" t="s">
        <v>16</v>
      </c>
      <c r="AF43" s="2">
        <f t="shared" si="35"/>
        <v>6056.1524163568774</v>
      </c>
      <c r="AG43" s="2">
        <f t="shared" si="30"/>
        <v>6798.5714285714284</v>
      </c>
      <c r="AH43" s="2" t="str">
        <f t="shared" si="30"/>
        <v>N.A.</v>
      </c>
      <c r="AI43" s="2" t="str">
        <f t="shared" si="30"/>
        <v>N.A.</v>
      </c>
      <c r="AJ43" s="2">
        <f t="shared" si="30"/>
        <v>5664.591836734694</v>
      </c>
      <c r="AK43" s="2" t="str">
        <f t="shared" si="30"/>
        <v>N.A.</v>
      </c>
      <c r="AL43" s="2">
        <f t="shared" si="30"/>
        <v>4147.1598639455788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4860.6839923469388</v>
      </c>
      <c r="AQ43" s="13">
        <f t="shared" ref="AQ43" si="43">IFERROR(M43/AB43, "N.A.")</f>
        <v>6798.5714285714284</v>
      </c>
      <c r="AR43" s="14">
        <f t="shared" ref="AR43" si="44">IFERROR(N43/AC43, "N.A.")</f>
        <v>5504.7210985735574</v>
      </c>
    </row>
    <row r="44" spans="1:44" ht="15" customHeight="1" thickBot="1" x14ac:dyDescent="0.3">
      <c r="A44" s="5" t="s">
        <v>0</v>
      </c>
      <c r="B44" s="42">
        <f>B43+C43</f>
        <v>18758095</v>
      </c>
      <c r="C44" s="43"/>
      <c r="D44" s="42">
        <f>D43+E43</f>
        <v>0</v>
      </c>
      <c r="E44" s="43"/>
      <c r="F44" s="42">
        <f>F43+G43</f>
        <v>2220520</v>
      </c>
      <c r="G44" s="43"/>
      <c r="H44" s="42">
        <f>H43+I43</f>
        <v>4877060.0000000009</v>
      </c>
      <c r="I44" s="43"/>
      <c r="J44" s="42">
        <f>J43+K43</f>
        <v>0</v>
      </c>
      <c r="K44" s="43"/>
      <c r="L44" s="42">
        <f>L43+M43</f>
        <v>25855675</v>
      </c>
      <c r="M44" s="46"/>
      <c r="N44" s="22">
        <f>B44+D44+F44+H44+J44</f>
        <v>25855675</v>
      </c>
      <c r="P44" s="5" t="s">
        <v>0</v>
      </c>
      <c r="Q44" s="42">
        <f>Q43+R43</f>
        <v>2906</v>
      </c>
      <c r="R44" s="43"/>
      <c r="S44" s="42">
        <f>S43+T43</f>
        <v>0</v>
      </c>
      <c r="T44" s="43"/>
      <c r="U44" s="42">
        <f>U43+V43</f>
        <v>392</v>
      </c>
      <c r="V44" s="43"/>
      <c r="W44" s="42">
        <f>W43+X43</f>
        <v>1176</v>
      </c>
      <c r="X44" s="43"/>
      <c r="Y44" s="42">
        <f>Y43+Z43</f>
        <v>223</v>
      </c>
      <c r="Z44" s="43"/>
      <c r="AA44" s="42">
        <f>AA43+AB43</f>
        <v>4697</v>
      </c>
      <c r="AB44" s="46"/>
      <c r="AC44" s="22">
        <f>Q44+S44+U44+W44+Y44</f>
        <v>4697</v>
      </c>
      <c r="AE44" s="5" t="s">
        <v>0</v>
      </c>
      <c r="AF44" s="44">
        <f>IFERROR(B44/Q44,"N.A.")</f>
        <v>6454.9535443909153</v>
      </c>
      <c r="AG44" s="45"/>
      <c r="AH44" s="44" t="str">
        <f>IFERROR(D44/S44,"N.A.")</f>
        <v>N.A.</v>
      </c>
      <c r="AI44" s="45"/>
      <c r="AJ44" s="44">
        <f>IFERROR(F44/U44,"N.A.")</f>
        <v>5664.591836734694</v>
      </c>
      <c r="AK44" s="45"/>
      <c r="AL44" s="44">
        <f>IFERROR(H44/W44,"N.A.")</f>
        <v>4147.1598639455788</v>
      </c>
      <c r="AM44" s="45"/>
      <c r="AN44" s="44">
        <f>IFERROR(J44/Y44,"N.A.")</f>
        <v>0</v>
      </c>
      <c r="AO44" s="45"/>
      <c r="AP44" s="44">
        <f>IFERROR(L44/AA44,"N.A.")</f>
        <v>5504.7210985735574</v>
      </c>
      <c r="AQ44" s="45"/>
      <c r="AR44" s="16">
        <f>IFERROR(N44/AC44, "N.A.")</f>
        <v>5504.7210985735574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59116089.999999993</v>
      </c>
      <c r="C15" s="2"/>
      <c r="D15" s="2">
        <v>34968969.999999993</v>
      </c>
      <c r="E15" s="2"/>
      <c r="F15" s="2">
        <v>39562480.000000007</v>
      </c>
      <c r="G15" s="2"/>
      <c r="H15" s="2">
        <v>100417041.00000001</v>
      </c>
      <c r="I15" s="2"/>
      <c r="J15" s="2">
        <v>0</v>
      </c>
      <c r="K15" s="2"/>
      <c r="L15" s="1">
        <f>B15+D15+F15+H15+J15</f>
        <v>234064581</v>
      </c>
      <c r="M15" s="13">
        <f>C15+E15+G15+I15+K15</f>
        <v>0</v>
      </c>
      <c r="N15" s="14">
        <f>L15+M15</f>
        <v>234064581</v>
      </c>
      <c r="P15" s="3" t="s">
        <v>12</v>
      </c>
      <c r="Q15" s="2">
        <v>8147</v>
      </c>
      <c r="R15" s="2">
        <v>0</v>
      </c>
      <c r="S15" s="2">
        <v>3016</v>
      </c>
      <c r="T15" s="2">
        <v>0</v>
      </c>
      <c r="U15" s="2">
        <v>3038</v>
      </c>
      <c r="V15" s="2">
        <v>0</v>
      </c>
      <c r="W15" s="2">
        <v>16443</v>
      </c>
      <c r="X15" s="2">
        <v>0</v>
      </c>
      <c r="Y15" s="2">
        <v>933</v>
      </c>
      <c r="Z15" s="2">
        <v>0</v>
      </c>
      <c r="AA15" s="1">
        <f>Q15+S15+U15+W15+Y15</f>
        <v>31577</v>
      </c>
      <c r="AB15" s="13">
        <f>R15+T15+V15+X15+Z15</f>
        <v>0</v>
      </c>
      <c r="AC15" s="14">
        <f>AA15+AB15</f>
        <v>31577</v>
      </c>
      <c r="AE15" s="3" t="s">
        <v>12</v>
      </c>
      <c r="AF15" s="2">
        <f>IFERROR(B15/Q15, "N.A.")</f>
        <v>7256.1789615809494</v>
      </c>
      <c r="AG15" s="2" t="str">
        <f t="shared" ref="AG15:AR19" si="0">IFERROR(C15/R15, "N.A.")</f>
        <v>N.A.</v>
      </c>
      <c r="AH15" s="2">
        <f t="shared" si="0"/>
        <v>11594.486074270555</v>
      </c>
      <c r="AI15" s="2" t="str">
        <f t="shared" si="0"/>
        <v>N.A.</v>
      </c>
      <c r="AJ15" s="2">
        <f t="shared" si="0"/>
        <v>13022.541145490457</v>
      </c>
      <c r="AK15" s="2" t="str">
        <f t="shared" si="0"/>
        <v>N.A.</v>
      </c>
      <c r="AL15" s="2">
        <f t="shared" si="0"/>
        <v>6106.9781061850035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7412.5021693004401</v>
      </c>
      <c r="AQ15" s="13" t="str">
        <f t="shared" si="0"/>
        <v>N.A.</v>
      </c>
      <c r="AR15" s="14">
        <f t="shared" si="0"/>
        <v>7412.5021693004401</v>
      </c>
    </row>
    <row r="16" spans="1:44" ht="15" customHeight="1" thickBot="1" x14ac:dyDescent="0.3">
      <c r="A16" s="3" t="s">
        <v>13</v>
      </c>
      <c r="B16" s="2">
        <v>31584510.000000011</v>
      </c>
      <c r="C16" s="2">
        <v>7338000.0000000009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31584510.000000011</v>
      </c>
      <c r="M16" s="13">
        <f t="shared" si="1"/>
        <v>7338000.0000000009</v>
      </c>
      <c r="N16" s="14">
        <f t="shared" ref="N16:N18" si="2">L16+M16</f>
        <v>38922510.000000015</v>
      </c>
      <c r="P16" s="3" t="s">
        <v>13</v>
      </c>
      <c r="Q16" s="2">
        <v>6866</v>
      </c>
      <c r="R16" s="2">
        <v>770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6866</v>
      </c>
      <c r="AB16" s="13">
        <f t="shared" si="3"/>
        <v>770</v>
      </c>
      <c r="AC16" s="14">
        <f t="shared" ref="AC16:AC18" si="4">AA16+AB16</f>
        <v>7636</v>
      </c>
      <c r="AE16" s="3" t="s">
        <v>13</v>
      </c>
      <c r="AF16" s="2">
        <f t="shared" ref="AF16:AF19" si="5">IFERROR(B16/Q16, "N.A.")</f>
        <v>4600.1325371395296</v>
      </c>
      <c r="AG16" s="2">
        <f t="shared" si="0"/>
        <v>9529.8701298701308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4600.1325371395296</v>
      </c>
      <c r="AQ16" s="13">
        <f t="shared" si="0"/>
        <v>9529.8701298701308</v>
      </c>
      <c r="AR16" s="14">
        <f t="shared" si="0"/>
        <v>5097.238082765848</v>
      </c>
    </row>
    <row r="17" spans="1:44" ht="15" customHeight="1" thickBot="1" x14ac:dyDescent="0.3">
      <c r="A17" s="3" t="s">
        <v>14</v>
      </c>
      <c r="B17" s="2">
        <v>196201920.00000003</v>
      </c>
      <c r="C17" s="2">
        <v>751696060.00000095</v>
      </c>
      <c r="D17" s="2">
        <v>52708720</v>
      </c>
      <c r="E17" s="2">
        <v>35189550</v>
      </c>
      <c r="F17" s="2"/>
      <c r="G17" s="2">
        <v>50005600</v>
      </c>
      <c r="H17" s="2"/>
      <c r="I17" s="2">
        <v>36734750</v>
      </c>
      <c r="J17" s="2">
        <v>0</v>
      </c>
      <c r="K17" s="2"/>
      <c r="L17" s="1">
        <f t="shared" si="1"/>
        <v>248910640.00000003</v>
      </c>
      <c r="M17" s="13">
        <f t="shared" si="1"/>
        <v>873625960.00000095</v>
      </c>
      <c r="N17" s="14">
        <f t="shared" si="2"/>
        <v>1122536600.000001</v>
      </c>
      <c r="P17" s="3" t="s">
        <v>14</v>
      </c>
      <c r="Q17" s="2">
        <v>28897</v>
      </c>
      <c r="R17" s="2">
        <v>78263</v>
      </c>
      <c r="S17" s="2">
        <v>6598</v>
      </c>
      <c r="T17" s="2">
        <v>1887</v>
      </c>
      <c r="U17" s="2">
        <v>0</v>
      </c>
      <c r="V17" s="2">
        <v>1582</v>
      </c>
      <c r="W17" s="2">
        <v>0</v>
      </c>
      <c r="X17" s="2">
        <v>3231</v>
      </c>
      <c r="Y17" s="2">
        <v>1905</v>
      </c>
      <c r="Z17" s="2">
        <v>0</v>
      </c>
      <c r="AA17" s="1">
        <f t="shared" si="3"/>
        <v>37400</v>
      </c>
      <c r="AB17" s="13">
        <f t="shared" si="3"/>
        <v>84963</v>
      </c>
      <c r="AC17" s="14">
        <f t="shared" si="4"/>
        <v>122363</v>
      </c>
      <c r="AE17" s="3" t="s">
        <v>14</v>
      </c>
      <c r="AF17" s="2">
        <f t="shared" si="5"/>
        <v>6789.6985846281632</v>
      </c>
      <c r="AG17" s="2">
        <f t="shared" si="0"/>
        <v>9604.7437486424096</v>
      </c>
      <c r="AH17" s="2">
        <f t="shared" si="0"/>
        <v>7988.5904819642319</v>
      </c>
      <c r="AI17" s="2">
        <f t="shared" si="0"/>
        <v>18648.410174880762</v>
      </c>
      <c r="AJ17" s="2" t="str">
        <f t="shared" si="0"/>
        <v>N.A.</v>
      </c>
      <c r="AK17" s="2">
        <f t="shared" si="0"/>
        <v>31609.102402022756</v>
      </c>
      <c r="AL17" s="2" t="str">
        <f t="shared" si="0"/>
        <v>N.A.</v>
      </c>
      <c r="AM17" s="2">
        <f t="shared" si="0"/>
        <v>11369.467657072113</v>
      </c>
      <c r="AN17" s="2">
        <f t="shared" si="0"/>
        <v>0</v>
      </c>
      <c r="AO17" s="2" t="str">
        <f t="shared" si="0"/>
        <v>N.A.</v>
      </c>
      <c r="AP17" s="15">
        <f t="shared" si="0"/>
        <v>6655.3647058823535</v>
      </c>
      <c r="AQ17" s="13">
        <f t="shared" si="0"/>
        <v>10282.428351164635</v>
      </c>
      <c r="AR17" s="14">
        <f t="shared" si="0"/>
        <v>9173.8237866021664</v>
      </c>
    </row>
    <row r="18" spans="1:44" ht="15" customHeight="1" thickBot="1" x14ac:dyDescent="0.3">
      <c r="A18" s="3" t="s">
        <v>15</v>
      </c>
      <c r="B18" s="2">
        <v>3382380</v>
      </c>
      <c r="C18" s="2">
        <v>4824600</v>
      </c>
      <c r="D18" s="2">
        <v>2408000</v>
      </c>
      <c r="E18" s="2"/>
      <c r="F18" s="2"/>
      <c r="G18" s="2">
        <v>16899000</v>
      </c>
      <c r="H18" s="2">
        <v>171097</v>
      </c>
      <c r="I18" s="2"/>
      <c r="J18" s="2">
        <v>0</v>
      </c>
      <c r="K18" s="2"/>
      <c r="L18" s="1">
        <f t="shared" si="1"/>
        <v>5961477</v>
      </c>
      <c r="M18" s="13">
        <f t="shared" si="1"/>
        <v>21723600</v>
      </c>
      <c r="N18" s="14">
        <f t="shared" si="2"/>
        <v>27685077</v>
      </c>
      <c r="P18" s="3" t="s">
        <v>15</v>
      </c>
      <c r="Q18" s="2">
        <v>342</v>
      </c>
      <c r="R18" s="2">
        <v>510</v>
      </c>
      <c r="S18" s="2">
        <v>280</v>
      </c>
      <c r="T18" s="2">
        <v>0</v>
      </c>
      <c r="U18" s="2">
        <v>0</v>
      </c>
      <c r="V18" s="2">
        <v>393</v>
      </c>
      <c r="W18" s="2">
        <v>330</v>
      </c>
      <c r="X18" s="2">
        <v>0</v>
      </c>
      <c r="Y18" s="2">
        <v>393</v>
      </c>
      <c r="Z18" s="2">
        <v>0</v>
      </c>
      <c r="AA18" s="1">
        <f t="shared" si="3"/>
        <v>1345</v>
      </c>
      <c r="AB18" s="13">
        <f t="shared" si="3"/>
        <v>903</v>
      </c>
      <c r="AC18" s="21">
        <f t="shared" si="4"/>
        <v>2248</v>
      </c>
      <c r="AE18" s="3" t="s">
        <v>15</v>
      </c>
      <c r="AF18" s="2">
        <f t="shared" si="5"/>
        <v>9890</v>
      </c>
      <c r="AG18" s="2">
        <f t="shared" si="0"/>
        <v>9460</v>
      </c>
      <c r="AH18" s="2">
        <f t="shared" si="0"/>
        <v>8600</v>
      </c>
      <c r="AI18" s="2" t="str">
        <f t="shared" si="0"/>
        <v>N.A.</v>
      </c>
      <c r="AJ18" s="2" t="str">
        <f t="shared" si="0"/>
        <v>N.A.</v>
      </c>
      <c r="AK18" s="2">
        <f t="shared" si="0"/>
        <v>43000</v>
      </c>
      <c r="AL18" s="2">
        <f t="shared" si="0"/>
        <v>518.4757575757576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4432.3249070631973</v>
      </c>
      <c r="AQ18" s="13">
        <f t="shared" si="0"/>
        <v>24057.142857142859</v>
      </c>
      <c r="AR18" s="14">
        <f t="shared" si="0"/>
        <v>12315.425711743772</v>
      </c>
    </row>
    <row r="19" spans="1:44" ht="15" customHeight="1" thickBot="1" x14ac:dyDescent="0.3">
      <c r="A19" s="4" t="s">
        <v>16</v>
      </c>
      <c r="B19" s="2">
        <v>290284900.00000006</v>
      </c>
      <c r="C19" s="2">
        <v>763858659.99999976</v>
      </c>
      <c r="D19" s="2">
        <v>90085689.99999997</v>
      </c>
      <c r="E19" s="2">
        <v>35189550</v>
      </c>
      <c r="F19" s="2">
        <v>39562480.000000007</v>
      </c>
      <c r="G19" s="2">
        <v>66904600</v>
      </c>
      <c r="H19" s="2">
        <v>100588137.99999999</v>
      </c>
      <c r="I19" s="2">
        <v>36734750</v>
      </c>
      <c r="J19" s="2">
        <v>0</v>
      </c>
      <c r="K19" s="2"/>
      <c r="L19" s="1">
        <f t="shared" ref="L19" si="6">B19+D19+F19+H19+J19</f>
        <v>520521208</v>
      </c>
      <c r="M19" s="13">
        <f t="shared" ref="M19" si="7">C19+E19+G19+I19+K19</f>
        <v>902687559.99999976</v>
      </c>
      <c r="N19" s="21">
        <f t="shared" ref="N19" si="8">L19+M19</f>
        <v>1423208767.9999998</v>
      </c>
      <c r="P19" s="4" t="s">
        <v>16</v>
      </c>
      <c r="Q19" s="2">
        <v>44252</v>
      </c>
      <c r="R19" s="2">
        <v>79543</v>
      </c>
      <c r="S19" s="2">
        <v>9894</v>
      </c>
      <c r="T19" s="2">
        <v>1887</v>
      </c>
      <c r="U19" s="2">
        <v>3038</v>
      </c>
      <c r="V19" s="2">
        <v>1975</v>
      </c>
      <c r="W19" s="2">
        <v>16773</v>
      </c>
      <c r="X19" s="2">
        <v>3231</v>
      </c>
      <c r="Y19" s="2">
        <v>3231</v>
      </c>
      <c r="Z19" s="2">
        <v>0</v>
      </c>
      <c r="AA19" s="1">
        <f t="shared" ref="AA19" si="9">Q19+S19+U19+W19+Y19</f>
        <v>77188</v>
      </c>
      <c r="AB19" s="13">
        <f t="shared" ref="AB19" si="10">R19+T19+V19+X19+Z19</f>
        <v>86636</v>
      </c>
      <c r="AC19" s="14">
        <f t="shared" ref="AC19" si="11">AA19+AB19</f>
        <v>163824</v>
      </c>
      <c r="AE19" s="4" t="s">
        <v>16</v>
      </c>
      <c r="AF19" s="2">
        <f t="shared" si="5"/>
        <v>6559.8142456838123</v>
      </c>
      <c r="AG19" s="2">
        <f t="shared" si="0"/>
        <v>9603.0909068051205</v>
      </c>
      <c r="AH19" s="2">
        <f t="shared" si="0"/>
        <v>9105.0828785122267</v>
      </c>
      <c r="AI19" s="2">
        <f t="shared" si="0"/>
        <v>18648.410174880762</v>
      </c>
      <c r="AJ19" s="2">
        <f t="shared" si="0"/>
        <v>13022.541145490457</v>
      </c>
      <c r="AK19" s="2">
        <f t="shared" si="0"/>
        <v>33875.746835443038</v>
      </c>
      <c r="AL19" s="2">
        <f t="shared" si="0"/>
        <v>5997.0272461694385</v>
      </c>
      <c r="AM19" s="2">
        <f t="shared" si="0"/>
        <v>11369.467657072113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6743.5509146499453</v>
      </c>
      <c r="AQ19" s="13">
        <f t="shared" ref="AQ19" si="13">IFERROR(M19/AB19, "N.A.")</f>
        <v>10419.312525970725</v>
      </c>
      <c r="AR19" s="14">
        <f t="shared" ref="AR19" si="14">IFERROR(N19/AC19, "N.A.")</f>
        <v>8687.4253345053221</v>
      </c>
    </row>
    <row r="20" spans="1:44" ht="15" customHeight="1" thickBot="1" x14ac:dyDescent="0.3">
      <c r="A20" s="5" t="s">
        <v>0</v>
      </c>
      <c r="B20" s="42">
        <f>B19+C19</f>
        <v>1054143559.9999998</v>
      </c>
      <c r="C20" s="43"/>
      <c r="D20" s="42">
        <f>D19+E19</f>
        <v>125275239.99999997</v>
      </c>
      <c r="E20" s="43"/>
      <c r="F20" s="42">
        <f>F19+G19</f>
        <v>106467080</v>
      </c>
      <c r="G20" s="43"/>
      <c r="H20" s="42">
        <f>H19+I19</f>
        <v>137322888</v>
      </c>
      <c r="I20" s="43"/>
      <c r="J20" s="42">
        <f>J19+K19</f>
        <v>0</v>
      </c>
      <c r="K20" s="43"/>
      <c r="L20" s="42">
        <f>L19+M19</f>
        <v>1423208767.9999998</v>
      </c>
      <c r="M20" s="46"/>
      <c r="N20" s="22">
        <f>B20+D20+F20+H20+J20</f>
        <v>1423208767.9999998</v>
      </c>
      <c r="P20" s="5" t="s">
        <v>0</v>
      </c>
      <c r="Q20" s="42">
        <f>Q19+R19</f>
        <v>123795</v>
      </c>
      <c r="R20" s="43"/>
      <c r="S20" s="42">
        <f>S19+T19</f>
        <v>11781</v>
      </c>
      <c r="T20" s="43"/>
      <c r="U20" s="42">
        <f>U19+V19</f>
        <v>5013</v>
      </c>
      <c r="V20" s="43"/>
      <c r="W20" s="42">
        <f>W19+X19</f>
        <v>20004</v>
      </c>
      <c r="X20" s="43"/>
      <c r="Y20" s="42">
        <f>Y19+Z19</f>
        <v>3231</v>
      </c>
      <c r="Z20" s="43"/>
      <c r="AA20" s="42">
        <f>AA19+AB19</f>
        <v>163824</v>
      </c>
      <c r="AB20" s="43"/>
      <c r="AC20" s="23">
        <f>Q20+S20+U20+W20+Y20</f>
        <v>163824</v>
      </c>
      <c r="AE20" s="5" t="s">
        <v>0</v>
      </c>
      <c r="AF20" s="44">
        <f>IFERROR(B20/Q20,"N.A.")</f>
        <v>8515.2353487620639</v>
      </c>
      <c r="AG20" s="45"/>
      <c r="AH20" s="44">
        <f>IFERROR(D20/S20,"N.A.")</f>
        <v>10633.667770138356</v>
      </c>
      <c r="AI20" s="45"/>
      <c r="AJ20" s="44">
        <f>IFERROR(F20/U20,"N.A.")</f>
        <v>21238.196688609616</v>
      </c>
      <c r="AK20" s="45"/>
      <c r="AL20" s="44">
        <f>IFERROR(H20/W20,"N.A.")</f>
        <v>6864.7714457108577</v>
      </c>
      <c r="AM20" s="45"/>
      <c r="AN20" s="44">
        <f>IFERROR(J20/Y20,"N.A.")</f>
        <v>0</v>
      </c>
      <c r="AO20" s="45"/>
      <c r="AP20" s="44">
        <f>IFERROR(L20/AA20,"N.A.")</f>
        <v>8687.4253345053221</v>
      </c>
      <c r="AQ20" s="45"/>
      <c r="AR20" s="16">
        <f>IFERROR(N20/AC20, "N.A.")</f>
        <v>8687.4253345053221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44087470.000000007</v>
      </c>
      <c r="C27" s="2"/>
      <c r="D27" s="2">
        <v>27891170</v>
      </c>
      <c r="E27" s="2"/>
      <c r="F27" s="2">
        <v>26610880</v>
      </c>
      <c r="G27" s="2"/>
      <c r="H27" s="2">
        <v>62010915</v>
      </c>
      <c r="I27" s="2"/>
      <c r="J27" s="2">
        <v>0</v>
      </c>
      <c r="K27" s="2"/>
      <c r="L27" s="1">
        <f>B27+D27+F27+H27+J27</f>
        <v>160600435</v>
      </c>
      <c r="M27" s="13">
        <f>C27+E27+G27+I27+K27</f>
        <v>0</v>
      </c>
      <c r="N27" s="14">
        <f>L27+M27</f>
        <v>160600435</v>
      </c>
      <c r="P27" s="3" t="s">
        <v>12</v>
      </c>
      <c r="Q27" s="2">
        <v>5240</v>
      </c>
      <c r="R27" s="2">
        <v>0</v>
      </c>
      <c r="S27" s="2">
        <v>2341</v>
      </c>
      <c r="T27" s="2">
        <v>0</v>
      </c>
      <c r="U27" s="2">
        <v>1773</v>
      </c>
      <c r="V27" s="2">
        <v>0</v>
      </c>
      <c r="W27" s="2">
        <v>9798</v>
      </c>
      <c r="X27" s="2">
        <v>0</v>
      </c>
      <c r="Y27" s="2">
        <v>294</v>
      </c>
      <c r="Z27" s="2">
        <v>0</v>
      </c>
      <c r="AA27" s="1">
        <f>Q27+S27+U27+W27+Y27</f>
        <v>19446</v>
      </c>
      <c r="AB27" s="13">
        <f>R27+T27+V27+X27+Z27</f>
        <v>0</v>
      </c>
      <c r="AC27" s="14">
        <f>AA27+AB27</f>
        <v>19446</v>
      </c>
      <c r="AE27" s="3" t="s">
        <v>12</v>
      </c>
      <c r="AF27" s="2">
        <f>IFERROR(B27/Q27, "N.A.")</f>
        <v>8413.6393129771004</v>
      </c>
      <c r="AG27" s="2" t="str">
        <f t="shared" ref="AG27:AR31" si="15">IFERROR(C27/R27, "N.A.")</f>
        <v>N.A.</v>
      </c>
      <c r="AH27" s="2">
        <f t="shared" si="15"/>
        <v>11914.211875266979</v>
      </c>
      <c r="AI27" s="2" t="str">
        <f t="shared" si="15"/>
        <v>N.A.</v>
      </c>
      <c r="AJ27" s="2">
        <f t="shared" si="15"/>
        <v>15008.956570783981</v>
      </c>
      <c r="AK27" s="2" t="str">
        <f t="shared" si="15"/>
        <v>N.A.</v>
      </c>
      <c r="AL27" s="2">
        <f t="shared" si="15"/>
        <v>6328.9360073484386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8258.7902396379723</v>
      </c>
      <c r="AQ27" s="13" t="str">
        <f t="shared" si="15"/>
        <v>N.A.</v>
      </c>
      <c r="AR27" s="14">
        <f t="shared" si="15"/>
        <v>8258.7902396379723</v>
      </c>
    </row>
    <row r="28" spans="1:44" ht="15" customHeight="1" thickBot="1" x14ac:dyDescent="0.3">
      <c r="A28" s="3" t="s">
        <v>13</v>
      </c>
      <c r="B28" s="2">
        <v>7114500</v>
      </c>
      <c r="C28" s="2">
        <v>4998000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7114500</v>
      </c>
      <c r="M28" s="13">
        <f t="shared" si="16"/>
        <v>4998000</v>
      </c>
      <c r="N28" s="14">
        <f t="shared" ref="N28:N30" si="17">L28+M28</f>
        <v>12112500</v>
      </c>
      <c r="P28" s="3" t="s">
        <v>13</v>
      </c>
      <c r="Q28" s="2">
        <v>1020</v>
      </c>
      <c r="R28" s="2">
        <v>510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1020</v>
      </c>
      <c r="AB28" s="13">
        <f t="shared" si="18"/>
        <v>510</v>
      </c>
      <c r="AC28" s="14">
        <f t="shared" ref="AC28:AC30" si="19">AA28+AB28</f>
        <v>1530</v>
      </c>
      <c r="AE28" s="3" t="s">
        <v>13</v>
      </c>
      <c r="AF28" s="2">
        <f t="shared" ref="AF28:AF31" si="20">IFERROR(B28/Q28, "N.A.")</f>
        <v>6975</v>
      </c>
      <c r="AG28" s="2">
        <f t="shared" si="15"/>
        <v>9800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6975</v>
      </c>
      <c r="AQ28" s="13">
        <f t="shared" si="15"/>
        <v>9800</v>
      </c>
      <c r="AR28" s="14">
        <f t="shared" si="15"/>
        <v>7916.666666666667</v>
      </c>
    </row>
    <row r="29" spans="1:44" ht="15" customHeight="1" thickBot="1" x14ac:dyDescent="0.3">
      <c r="A29" s="3" t="s">
        <v>14</v>
      </c>
      <c r="B29" s="2">
        <v>135042070.00000003</v>
      </c>
      <c r="C29" s="2">
        <v>480274139.99999988</v>
      </c>
      <c r="D29" s="2">
        <v>46136820</v>
      </c>
      <c r="E29" s="2">
        <v>30065550.000000004</v>
      </c>
      <c r="F29" s="2"/>
      <c r="G29" s="2">
        <v>30743600.000000004</v>
      </c>
      <c r="H29" s="2"/>
      <c r="I29" s="2">
        <v>31317499.999999996</v>
      </c>
      <c r="J29" s="2">
        <v>0</v>
      </c>
      <c r="K29" s="2"/>
      <c r="L29" s="1">
        <f t="shared" si="16"/>
        <v>181178890.00000003</v>
      </c>
      <c r="M29" s="13">
        <f t="shared" si="16"/>
        <v>572400789.99999988</v>
      </c>
      <c r="N29" s="14">
        <f t="shared" si="17"/>
        <v>753579679.99999988</v>
      </c>
      <c r="P29" s="3" t="s">
        <v>14</v>
      </c>
      <c r="Q29" s="2">
        <v>18298</v>
      </c>
      <c r="R29" s="2">
        <v>46417</v>
      </c>
      <c r="S29" s="2">
        <v>5802</v>
      </c>
      <c r="T29" s="2">
        <v>1460</v>
      </c>
      <c r="U29" s="2">
        <v>0</v>
      </c>
      <c r="V29" s="2">
        <v>1245</v>
      </c>
      <c r="W29" s="2">
        <v>0</v>
      </c>
      <c r="X29" s="2">
        <v>2722</v>
      </c>
      <c r="Y29" s="2">
        <v>557</v>
      </c>
      <c r="Z29" s="2">
        <v>0</v>
      </c>
      <c r="AA29" s="1">
        <f t="shared" si="18"/>
        <v>24657</v>
      </c>
      <c r="AB29" s="13">
        <f t="shared" si="18"/>
        <v>51844</v>
      </c>
      <c r="AC29" s="14">
        <f t="shared" si="19"/>
        <v>76501</v>
      </c>
      <c r="AE29" s="3" t="s">
        <v>14</v>
      </c>
      <c r="AF29" s="2">
        <f t="shared" si="20"/>
        <v>7380.1546617116637</v>
      </c>
      <c r="AG29" s="2">
        <f t="shared" si="15"/>
        <v>10346.944869336663</v>
      </c>
      <c r="AH29" s="2">
        <f t="shared" si="15"/>
        <v>7951.8821096173733</v>
      </c>
      <c r="AI29" s="2">
        <f t="shared" si="15"/>
        <v>20592.842465753427</v>
      </c>
      <c r="AJ29" s="2" t="str">
        <f t="shared" si="15"/>
        <v>N.A.</v>
      </c>
      <c r="AK29" s="2">
        <f t="shared" si="15"/>
        <v>24693.654618473898</v>
      </c>
      <c r="AL29" s="2" t="str">
        <f t="shared" si="15"/>
        <v>N.A.</v>
      </c>
      <c r="AM29" s="2">
        <f t="shared" si="15"/>
        <v>11505.326965466567</v>
      </c>
      <c r="AN29" s="2">
        <f t="shared" si="15"/>
        <v>0</v>
      </c>
      <c r="AO29" s="2" t="str">
        <f t="shared" si="15"/>
        <v>N.A.</v>
      </c>
      <c r="AP29" s="15">
        <f t="shared" si="15"/>
        <v>7347.9697449000296</v>
      </c>
      <c r="AQ29" s="13">
        <f t="shared" si="15"/>
        <v>11040.829989969907</v>
      </c>
      <c r="AR29" s="14">
        <f t="shared" si="15"/>
        <v>9850.5860054116929</v>
      </c>
    </row>
    <row r="30" spans="1:44" ht="15" customHeight="1" thickBot="1" x14ac:dyDescent="0.3">
      <c r="A30" s="3" t="s">
        <v>15</v>
      </c>
      <c r="B30" s="2">
        <v>3382380</v>
      </c>
      <c r="C30" s="2">
        <v>4824600</v>
      </c>
      <c r="D30" s="2">
        <v>2408000</v>
      </c>
      <c r="E30" s="2"/>
      <c r="F30" s="2"/>
      <c r="G30" s="2">
        <v>16899000</v>
      </c>
      <c r="H30" s="2">
        <v>0</v>
      </c>
      <c r="I30" s="2"/>
      <c r="J30" s="2"/>
      <c r="K30" s="2"/>
      <c r="L30" s="1">
        <f t="shared" si="16"/>
        <v>5790380</v>
      </c>
      <c r="M30" s="13">
        <f t="shared" si="16"/>
        <v>21723600</v>
      </c>
      <c r="N30" s="14">
        <f t="shared" si="17"/>
        <v>27513980</v>
      </c>
      <c r="P30" s="3" t="s">
        <v>15</v>
      </c>
      <c r="Q30" s="2">
        <v>342</v>
      </c>
      <c r="R30" s="2">
        <v>510</v>
      </c>
      <c r="S30" s="2">
        <v>280</v>
      </c>
      <c r="T30" s="2">
        <v>0</v>
      </c>
      <c r="U30" s="2">
        <v>0</v>
      </c>
      <c r="V30" s="2">
        <v>393</v>
      </c>
      <c r="W30" s="2">
        <v>157</v>
      </c>
      <c r="X30" s="2">
        <v>0</v>
      </c>
      <c r="Y30" s="2">
        <v>0</v>
      </c>
      <c r="Z30" s="2">
        <v>0</v>
      </c>
      <c r="AA30" s="1">
        <f t="shared" si="18"/>
        <v>779</v>
      </c>
      <c r="AB30" s="13">
        <f t="shared" si="18"/>
        <v>903</v>
      </c>
      <c r="AC30" s="21">
        <f t="shared" si="19"/>
        <v>1682</v>
      </c>
      <c r="AE30" s="3" t="s">
        <v>15</v>
      </c>
      <c r="AF30" s="2">
        <f t="shared" si="20"/>
        <v>9890</v>
      </c>
      <c r="AG30" s="2">
        <f t="shared" si="15"/>
        <v>9460</v>
      </c>
      <c r="AH30" s="2">
        <f t="shared" si="15"/>
        <v>8600</v>
      </c>
      <c r="AI30" s="2" t="str">
        <f t="shared" si="15"/>
        <v>N.A.</v>
      </c>
      <c r="AJ30" s="2" t="str">
        <f t="shared" si="15"/>
        <v>N.A.</v>
      </c>
      <c r="AK30" s="2">
        <f t="shared" si="15"/>
        <v>43000</v>
      </c>
      <c r="AL30" s="2">
        <f t="shared" si="15"/>
        <v>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7433.093709884467</v>
      </c>
      <c r="AQ30" s="13">
        <f t="shared" si="15"/>
        <v>24057.142857142859</v>
      </c>
      <c r="AR30" s="14">
        <f t="shared" si="15"/>
        <v>16357.895362663496</v>
      </c>
    </row>
    <row r="31" spans="1:44" ht="15" customHeight="1" thickBot="1" x14ac:dyDescent="0.3">
      <c r="A31" s="4" t="s">
        <v>16</v>
      </c>
      <c r="B31" s="2">
        <v>189626420.00000003</v>
      </c>
      <c r="C31" s="2">
        <v>490096740.00000006</v>
      </c>
      <c r="D31" s="2">
        <v>76435990.00000003</v>
      </c>
      <c r="E31" s="2">
        <v>30065550.000000004</v>
      </c>
      <c r="F31" s="2">
        <v>26610880</v>
      </c>
      <c r="G31" s="2">
        <v>47642600.000000007</v>
      </c>
      <c r="H31" s="2">
        <v>62010914.999999993</v>
      </c>
      <c r="I31" s="2">
        <v>31317499.999999996</v>
      </c>
      <c r="J31" s="2">
        <v>0</v>
      </c>
      <c r="K31" s="2"/>
      <c r="L31" s="1">
        <f t="shared" ref="L31" si="21">B31+D31+F31+H31+J31</f>
        <v>354684205.00000006</v>
      </c>
      <c r="M31" s="13">
        <f t="shared" ref="M31" si="22">C31+E31+G31+I31+K31</f>
        <v>599122390.00000012</v>
      </c>
      <c r="N31" s="21">
        <f t="shared" ref="N31" si="23">L31+M31</f>
        <v>953806595.00000024</v>
      </c>
      <c r="P31" s="4" t="s">
        <v>16</v>
      </c>
      <c r="Q31" s="2">
        <v>24900</v>
      </c>
      <c r="R31" s="2">
        <v>47437</v>
      </c>
      <c r="S31" s="2">
        <v>8423</v>
      </c>
      <c r="T31" s="2">
        <v>1460</v>
      </c>
      <c r="U31" s="2">
        <v>1773</v>
      </c>
      <c r="V31" s="2">
        <v>1638</v>
      </c>
      <c r="W31" s="2">
        <v>9955</v>
      </c>
      <c r="X31" s="2">
        <v>2722</v>
      </c>
      <c r="Y31" s="2">
        <v>851</v>
      </c>
      <c r="Z31" s="2">
        <v>0</v>
      </c>
      <c r="AA31" s="1">
        <f t="shared" ref="AA31" si="24">Q31+S31+U31+W31+Y31</f>
        <v>45902</v>
      </c>
      <c r="AB31" s="13">
        <f t="shared" ref="AB31" si="25">R31+T31+V31+X31+Z31</f>
        <v>53257</v>
      </c>
      <c r="AC31" s="14">
        <f t="shared" ref="AC31" si="26">AA31+AB31</f>
        <v>99159</v>
      </c>
      <c r="AE31" s="4" t="s">
        <v>16</v>
      </c>
      <c r="AF31" s="2">
        <f t="shared" si="20"/>
        <v>7615.518875502009</v>
      </c>
      <c r="AG31" s="2">
        <f t="shared" si="15"/>
        <v>10331.528975272468</v>
      </c>
      <c r="AH31" s="2">
        <f t="shared" si="15"/>
        <v>9074.6752938383033</v>
      </c>
      <c r="AI31" s="2">
        <f t="shared" si="15"/>
        <v>20592.842465753427</v>
      </c>
      <c r="AJ31" s="2">
        <f t="shared" si="15"/>
        <v>15008.956570783981</v>
      </c>
      <c r="AK31" s="2">
        <f t="shared" si="15"/>
        <v>29085.836385836392</v>
      </c>
      <c r="AL31" s="2">
        <f t="shared" si="15"/>
        <v>6229.122551481667</v>
      </c>
      <c r="AM31" s="2">
        <f t="shared" si="15"/>
        <v>11505.326965466567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7726.9880397368315</v>
      </c>
      <c r="AQ31" s="13">
        <f t="shared" ref="AQ31" si="28">IFERROR(M31/AB31, "N.A.")</f>
        <v>11249.645868148789</v>
      </c>
      <c r="AR31" s="14">
        <f t="shared" ref="AR31" si="29">IFERROR(N31/AC31, "N.A.")</f>
        <v>9618.9614155043946</v>
      </c>
    </row>
    <row r="32" spans="1:44" ht="15" customHeight="1" thickBot="1" x14ac:dyDescent="0.3">
      <c r="A32" s="5" t="s">
        <v>0</v>
      </c>
      <c r="B32" s="42">
        <f>B31+C31</f>
        <v>679723160.00000012</v>
      </c>
      <c r="C32" s="43"/>
      <c r="D32" s="42">
        <f>D31+E31</f>
        <v>106501540.00000003</v>
      </c>
      <c r="E32" s="43"/>
      <c r="F32" s="42">
        <f>F31+G31</f>
        <v>74253480</v>
      </c>
      <c r="G32" s="43"/>
      <c r="H32" s="42">
        <f>H31+I31</f>
        <v>93328414.999999985</v>
      </c>
      <c r="I32" s="43"/>
      <c r="J32" s="42">
        <f>J31+K31</f>
        <v>0</v>
      </c>
      <c r="K32" s="43"/>
      <c r="L32" s="42">
        <f>L31+M31</f>
        <v>953806595.00000024</v>
      </c>
      <c r="M32" s="46"/>
      <c r="N32" s="22">
        <f>B32+D32+F32+H32+J32</f>
        <v>953806595.00000012</v>
      </c>
      <c r="P32" s="5" t="s">
        <v>0</v>
      </c>
      <c r="Q32" s="42">
        <f>Q31+R31</f>
        <v>72337</v>
      </c>
      <c r="R32" s="43"/>
      <c r="S32" s="42">
        <f>S31+T31</f>
        <v>9883</v>
      </c>
      <c r="T32" s="43"/>
      <c r="U32" s="42">
        <f>U31+V31</f>
        <v>3411</v>
      </c>
      <c r="V32" s="43"/>
      <c r="W32" s="42">
        <f>W31+X31</f>
        <v>12677</v>
      </c>
      <c r="X32" s="43"/>
      <c r="Y32" s="42">
        <f>Y31+Z31</f>
        <v>851</v>
      </c>
      <c r="Z32" s="43"/>
      <c r="AA32" s="42">
        <f>AA31+AB31</f>
        <v>99159</v>
      </c>
      <c r="AB32" s="43"/>
      <c r="AC32" s="23">
        <f>Q32+S32+U32+W32+Y32</f>
        <v>99159</v>
      </c>
      <c r="AE32" s="5" t="s">
        <v>0</v>
      </c>
      <c r="AF32" s="44">
        <f>IFERROR(B32/Q32,"N.A.")</f>
        <v>9396.6180516195054</v>
      </c>
      <c r="AG32" s="45"/>
      <c r="AH32" s="44">
        <f>IFERROR(D32/S32,"N.A.")</f>
        <v>10776.235960740669</v>
      </c>
      <c r="AI32" s="45"/>
      <c r="AJ32" s="44">
        <f>IFERROR(F32/U32,"N.A.")</f>
        <v>21768.830255057168</v>
      </c>
      <c r="AK32" s="45"/>
      <c r="AL32" s="44">
        <f>IFERROR(H32/W32,"N.A.")</f>
        <v>7362.0268991086205</v>
      </c>
      <c r="AM32" s="45"/>
      <c r="AN32" s="44">
        <f>IFERROR(J32/Y32,"N.A.")</f>
        <v>0</v>
      </c>
      <c r="AO32" s="45"/>
      <c r="AP32" s="44">
        <f>IFERROR(L32/AA32,"N.A.")</f>
        <v>9618.9614155043946</v>
      </c>
      <c r="AQ32" s="45"/>
      <c r="AR32" s="16">
        <f>IFERROR(N32/AC32, "N.A.")</f>
        <v>9618.9614155043928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15028620</v>
      </c>
      <c r="C39" s="2"/>
      <c r="D39" s="2">
        <v>7077800</v>
      </c>
      <c r="E39" s="2"/>
      <c r="F39" s="2">
        <v>12951600</v>
      </c>
      <c r="G39" s="2"/>
      <c r="H39" s="2">
        <v>38406126.000000007</v>
      </c>
      <c r="I39" s="2"/>
      <c r="J39" s="2">
        <v>0</v>
      </c>
      <c r="K39" s="2"/>
      <c r="L39" s="1">
        <f>B39+D39+F39+H39+J39</f>
        <v>73464146</v>
      </c>
      <c r="M39" s="13">
        <f>C39+E39+G39+I39+K39</f>
        <v>0</v>
      </c>
      <c r="N39" s="14">
        <f>L39+M39</f>
        <v>73464146</v>
      </c>
      <c r="P39" s="3" t="s">
        <v>12</v>
      </c>
      <c r="Q39" s="2">
        <v>2907</v>
      </c>
      <c r="R39" s="2">
        <v>0</v>
      </c>
      <c r="S39" s="2">
        <v>675</v>
      </c>
      <c r="T39" s="2">
        <v>0</v>
      </c>
      <c r="U39" s="2">
        <v>1265</v>
      </c>
      <c r="V39" s="2">
        <v>0</v>
      </c>
      <c r="W39" s="2">
        <v>6645</v>
      </c>
      <c r="X39" s="2">
        <v>0</v>
      </c>
      <c r="Y39" s="2">
        <v>639</v>
      </c>
      <c r="Z39" s="2">
        <v>0</v>
      </c>
      <c r="AA39" s="1">
        <f>Q39+S39+U39+W39+Y39</f>
        <v>12131</v>
      </c>
      <c r="AB39" s="13">
        <f>R39+T39+V39+X39+Z39</f>
        <v>0</v>
      </c>
      <c r="AC39" s="14">
        <f>AA39+AB39</f>
        <v>12131</v>
      </c>
      <c r="AE39" s="3" t="s">
        <v>12</v>
      </c>
      <c r="AF39" s="2">
        <f>IFERROR(B39/Q39, "N.A.")</f>
        <v>5169.8039215686276</v>
      </c>
      <c r="AG39" s="2" t="str">
        <f t="shared" ref="AG39:AR43" si="30">IFERROR(C39/R39, "N.A.")</f>
        <v>N.A.</v>
      </c>
      <c r="AH39" s="2">
        <f t="shared" si="30"/>
        <v>10485.62962962963</v>
      </c>
      <c r="AI39" s="2" t="str">
        <f t="shared" si="30"/>
        <v>N.A.</v>
      </c>
      <c r="AJ39" s="2">
        <f t="shared" si="30"/>
        <v>10238.418972332016</v>
      </c>
      <c r="AK39" s="2" t="str">
        <f t="shared" si="30"/>
        <v>N.A.</v>
      </c>
      <c r="AL39" s="2">
        <f t="shared" si="30"/>
        <v>5779.7029345372475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6055.9019042123482</v>
      </c>
      <c r="AQ39" s="13" t="str">
        <f t="shared" si="30"/>
        <v>N.A.</v>
      </c>
      <c r="AR39" s="14">
        <f t="shared" si="30"/>
        <v>6055.9019042123482</v>
      </c>
    </row>
    <row r="40" spans="1:44" ht="15" customHeight="1" thickBot="1" x14ac:dyDescent="0.3">
      <c r="A40" s="3" t="s">
        <v>13</v>
      </c>
      <c r="B40" s="2">
        <v>24470010.000000007</v>
      </c>
      <c r="C40" s="2">
        <v>2340000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24470010.000000007</v>
      </c>
      <c r="M40" s="13">
        <f t="shared" si="31"/>
        <v>2340000</v>
      </c>
      <c r="N40" s="14">
        <f t="shared" ref="N40:N42" si="32">L40+M40</f>
        <v>26810010.000000007</v>
      </c>
      <c r="P40" s="3" t="s">
        <v>13</v>
      </c>
      <c r="Q40" s="2">
        <v>5846</v>
      </c>
      <c r="R40" s="2">
        <v>260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5846</v>
      </c>
      <c r="AB40" s="13">
        <f t="shared" si="33"/>
        <v>260</v>
      </c>
      <c r="AC40" s="14">
        <f t="shared" ref="AC40:AC42" si="34">AA40+AB40</f>
        <v>6106</v>
      </c>
      <c r="AE40" s="3" t="s">
        <v>13</v>
      </c>
      <c r="AF40" s="2">
        <f t="shared" ref="AF40:AF43" si="35">IFERROR(B40/Q40, "N.A.")</f>
        <v>4185.7697570988721</v>
      </c>
      <c r="AG40" s="2">
        <f t="shared" si="30"/>
        <v>9000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4185.7697570988721</v>
      </c>
      <c r="AQ40" s="13">
        <f t="shared" si="30"/>
        <v>9000</v>
      </c>
      <c r="AR40" s="14">
        <f t="shared" si="30"/>
        <v>4390.7648214870633</v>
      </c>
    </row>
    <row r="41" spans="1:44" ht="15" customHeight="1" thickBot="1" x14ac:dyDescent="0.3">
      <c r="A41" s="3" t="s">
        <v>14</v>
      </c>
      <c r="B41" s="2">
        <v>61159850</v>
      </c>
      <c r="C41" s="2">
        <v>271421920.00000006</v>
      </c>
      <c r="D41" s="2">
        <v>6571900</v>
      </c>
      <c r="E41" s="2">
        <v>5124000</v>
      </c>
      <c r="F41" s="2"/>
      <c r="G41" s="2">
        <v>19262000</v>
      </c>
      <c r="H41" s="2"/>
      <c r="I41" s="2">
        <v>5417249.9999999991</v>
      </c>
      <c r="J41" s="2">
        <v>0</v>
      </c>
      <c r="K41" s="2"/>
      <c r="L41" s="1">
        <f t="shared" si="31"/>
        <v>67731750</v>
      </c>
      <c r="M41" s="13">
        <f t="shared" si="31"/>
        <v>301225170.00000006</v>
      </c>
      <c r="N41" s="14">
        <f t="shared" si="32"/>
        <v>368956920.00000006</v>
      </c>
      <c r="P41" s="3" t="s">
        <v>14</v>
      </c>
      <c r="Q41" s="2">
        <v>10599</v>
      </c>
      <c r="R41" s="2">
        <v>31846</v>
      </c>
      <c r="S41" s="2">
        <v>796</v>
      </c>
      <c r="T41" s="2">
        <v>427</v>
      </c>
      <c r="U41" s="2">
        <v>0</v>
      </c>
      <c r="V41" s="2">
        <v>337</v>
      </c>
      <c r="W41" s="2">
        <v>0</v>
      </c>
      <c r="X41" s="2">
        <v>509</v>
      </c>
      <c r="Y41" s="2">
        <v>1348</v>
      </c>
      <c r="Z41" s="2">
        <v>0</v>
      </c>
      <c r="AA41" s="1">
        <f t="shared" si="33"/>
        <v>12743</v>
      </c>
      <c r="AB41" s="13">
        <f t="shared" si="33"/>
        <v>33119</v>
      </c>
      <c r="AC41" s="14">
        <f t="shared" si="34"/>
        <v>45862</v>
      </c>
      <c r="AE41" s="3" t="s">
        <v>14</v>
      </c>
      <c r="AF41" s="2">
        <f t="shared" si="35"/>
        <v>5770.3415416548733</v>
      </c>
      <c r="AG41" s="2">
        <f t="shared" si="30"/>
        <v>8522.9517050807026</v>
      </c>
      <c r="AH41" s="2">
        <f t="shared" si="30"/>
        <v>8256.155778894472</v>
      </c>
      <c r="AI41" s="2">
        <f t="shared" si="30"/>
        <v>12000</v>
      </c>
      <c r="AJ41" s="2" t="str">
        <f t="shared" si="30"/>
        <v>N.A.</v>
      </c>
      <c r="AK41" s="2">
        <f t="shared" si="30"/>
        <v>57157.270029673593</v>
      </c>
      <c r="AL41" s="2" t="str">
        <f t="shared" si="30"/>
        <v>N.A.</v>
      </c>
      <c r="AM41" s="2">
        <f t="shared" si="30"/>
        <v>10642.927308447936</v>
      </c>
      <c r="AN41" s="2">
        <f t="shared" si="30"/>
        <v>0</v>
      </c>
      <c r="AO41" s="2" t="str">
        <f t="shared" si="30"/>
        <v>N.A.</v>
      </c>
      <c r="AP41" s="15">
        <f t="shared" si="30"/>
        <v>5315.2122734050063</v>
      </c>
      <c r="AQ41" s="13">
        <f t="shared" si="30"/>
        <v>9095.2374769769631</v>
      </c>
      <c r="AR41" s="14">
        <f t="shared" si="30"/>
        <v>8044.9374209585294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171097</v>
      </c>
      <c r="I42" s="2"/>
      <c r="J42" s="2">
        <v>0</v>
      </c>
      <c r="K42" s="2"/>
      <c r="L42" s="1">
        <f t="shared" si="31"/>
        <v>171097</v>
      </c>
      <c r="M42" s="13">
        <f t="shared" si="31"/>
        <v>0</v>
      </c>
      <c r="N42" s="14">
        <f t="shared" si="32"/>
        <v>171097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173</v>
      </c>
      <c r="X42" s="2">
        <v>0</v>
      </c>
      <c r="Y42" s="2">
        <v>393</v>
      </c>
      <c r="Z42" s="2">
        <v>0</v>
      </c>
      <c r="AA42" s="1">
        <f t="shared" si="33"/>
        <v>566</v>
      </c>
      <c r="AB42" s="13">
        <f t="shared" si="33"/>
        <v>0</v>
      </c>
      <c r="AC42" s="14">
        <f t="shared" si="34"/>
        <v>566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989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302.29151943462898</v>
      </c>
      <c r="AQ42" s="13" t="str">
        <f t="shared" si="30"/>
        <v>N.A.</v>
      </c>
      <c r="AR42" s="14">
        <f t="shared" si="30"/>
        <v>302.29151943462898</v>
      </c>
    </row>
    <row r="43" spans="1:44" ht="15" customHeight="1" thickBot="1" x14ac:dyDescent="0.3">
      <c r="A43" s="4" t="s">
        <v>16</v>
      </c>
      <c r="B43" s="2">
        <v>100658479.99999999</v>
      </c>
      <c r="C43" s="2">
        <v>273761920.00000012</v>
      </c>
      <c r="D43" s="2">
        <v>13649700</v>
      </c>
      <c r="E43" s="2">
        <v>5124000</v>
      </c>
      <c r="F43" s="2">
        <v>12951600</v>
      </c>
      <c r="G43" s="2">
        <v>19262000</v>
      </c>
      <c r="H43" s="2">
        <v>38577223</v>
      </c>
      <c r="I43" s="2">
        <v>5417249.9999999991</v>
      </c>
      <c r="J43" s="2">
        <v>0</v>
      </c>
      <c r="K43" s="2"/>
      <c r="L43" s="1">
        <f t="shared" ref="L43" si="36">B43+D43+F43+H43+J43</f>
        <v>165837003</v>
      </c>
      <c r="M43" s="13">
        <f t="shared" ref="M43" si="37">C43+E43+G43+I43+K43</f>
        <v>303565170.00000012</v>
      </c>
      <c r="N43" s="21">
        <f t="shared" ref="N43" si="38">L43+M43</f>
        <v>469402173.00000012</v>
      </c>
      <c r="P43" s="4" t="s">
        <v>16</v>
      </c>
      <c r="Q43" s="2">
        <v>19352</v>
      </c>
      <c r="R43" s="2">
        <v>32106</v>
      </c>
      <c r="S43" s="2">
        <v>1471</v>
      </c>
      <c r="T43" s="2">
        <v>427</v>
      </c>
      <c r="U43" s="2">
        <v>1265</v>
      </c>
      <c r="V43" s="2">
        <v>337</v>
      </c>
      <c r="W43" s="2">
        <v>6818</v>
      </c>
      <c r="X43" s="2">
        <v>509</v>
      </c>
      <c r="Y43" s="2">
        <v>2380</v>
      </c>
      <c r="Z43" s="2">
        <v>0</v>
      </c>
      <c r="AA43" s="1">
        <f t="shared" ref="AA43" si="39">Q43+S43+U43+W43+Y43</f>
        <v>31286</v>
      </c>
      <c r="AB43" s="13">
        <f t="shared" ref="AB43" si="40">R43+T43+V43+X43+Z43</f>
        <v>33379</v>
      </c>
      <c r="AC43" s="21">
        <f t="shared" ref="AC43" si="41">AA43+AB43</f>
        <v>64665</v>
      </c>
      <c r="AE43" s="4" t="s">
        <v>16</v>
      </c>
      <c r="AF43" s="2">
        <f t="shared" si="35"/>
        <v>5201.4510128152124</v>
      </c>
      <c r="AG43" s="2">
        <f t="shared" si="30"/>
        <v>8526.8149255590888</v>
      </c>
      <c r="AH43" s="2">
        <f t="shared" si="30"/>
        <v>9279.1978246091094</v>
      </c>
      <c r="AI43" s="2">
        <f t="shared" si="30"/>
        <v>12000</v>
      </c>
      <c r="AJ43" s="2">
        <f t="shared" si="30"/>
        <v>10238.418972332016</v>
      </c>
      <c r="AK43" s="2">
        <f t="shared" si="30"/>
        <v>57157.270029673593</v>
      </c>
      <c r="AL43" s="2">
        <f t="shared" si="30"/>
        <v>5658.1435904957461</v>
      </c>
      <c r="AM43" s="2">
        <f t="shared" si="30"/>
        <v>10642.927308447936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5300.6777152720069</v>
      </c>
      <c r="AQ43" s="13">
        <f t="shared" ref="AQ43" si="43">IFERROR(M43/AB43, "N.A.")</f>
        <v>9094.4956409718725</v>
      </c>
      <c r="AR43" s="14">
        <f t="shared" ref="AR43" si="44">IFERROR(N43/AC43, "N.A.")</f>
        <v>7258.9835768963139</v>
      </c>
    </row>
    <row r="44" spans="1:44" ht="15" customHeight="1" thickBot="1" x14ac:dyDescent="0.3">
      <c r="A44" s="5" t="s">
        <v>0</v>
      </c>
      <c r="B44" s="42">
        <f>B43+C43</f>
        <v>374420400.00000012</v>
      </c>
      <c r="C44" s="43"/>
      <c r="D44" s="42">
        <f>D43+E43</f>
        <v>18773700</v>
      </c>
      <c r="E44" s="43"/>
      <c r="F44" s="42">
        <f>F43+G43</f>
        <v>32213600</v>
      </c>
      <c r="G44" s="43"/>
      <c r="H44" s="42">
        <f>H43+I43</f>
        <v>43994473</v>
      </c>
      <c r="I44" s="43"/>
      <c r="J44" s="42">
        <f>J43+K43</f>
        <v>0</v>
      </c>
      <c r="K44" s="43"/>
      <c r="L44" s="42">
        <f>L43+M43</f>
        <v>469402173.00000012</v>
      </c>
      <c r="M44" s="46"/>
      <c r="N44" s="22">
        <f>B44+D44+F44+H44+J44</f>
        <v>469402173.00000012</v>
      </c>
      <c r="P44" s="5" t="s">
        <v>0</v>
      </c>
      <c r="Q44" s="42">
        <f>Q43+R43</f>
        <v>51458</v>
      </c>
      <c r="R44" s="43"/>
      <c r="S44" s="42">
        <f>S43+T43</f>
        <v>1898</v>
      </c>
      <c r="T44" s="43"/>
      <c r="U44" s="42">
        <f>U43+V43</f>
        <v>1602</v>
      </c>
      <c r="V44" s="43"/>
      <c r="W44" s="42">
        <f>W43+X43</f>
        <v>7327</v>
      </c>
      <c r="X44" s="43"/>
      <c r="Y44" s="42">
        <f>Y43+Z43</f>
        <v>2380</v>
      </c>
      <c r="Z44" s="43"/>
      <c r="AA44" s="42">
        <f>AA43+AB43</f>
        <v>64665</v>
      </c>
      <c r="AB44" s="46"/>
      <c r="AC44" s="22">
        <f>Q44+S44+U44+W44+Y44</f>
        <v>64665</v>
      </c>
      <c r="AE44" s="5" t="s">
        <v>0</v>
      </c>
      <c r="AF44" s="44">
        <f>IFERROR(B44/Q44,"N.A.")</f>
        <v>7276.2330444245817</v>
      </c>
      <c r="AG44" s="45"/>
      <c r="AH44" s="44">
        <f>IFERROR(D44/S44,"N.A.")</f>
        <v>9891.3066385669117</v>
      </c>
      <c r="AI44" s="45"/>
      <c r="AJ44" s="44">
        <f>IFERROR(F44/U44,"N.A.")</f>
        <v>20108.3645443196</v>
      </c>
      <c r="AK44" s="45"/>
      <c r="AL44" s="44">
        <f>IFERROR(H44/W44,"N.A.")</f>
        <v>6004.431963968882</v>
      </c>
      <c r="AM44" s="45"/>
      <c r="AN44" s="44">
        <f>IFERROR(J44/Y44,"N.A.")</f>
        <v>0</v>
      </c>
      <c r="AO44" s="45"/>
      <c r="AP44" s="44">
        <f>IFERROR(L44/AA44,"N.A.")</f>
        <v>7258.9835768963139</v>
      </c>
      <c r="AQ44" s="45"/>
      <c r="AR44" s="16">
        <f>IFERROR(N44/AC44, "N.A.")</f>
        <v>7258.9835768963139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4060800</v>
      </c>
      <c r="C15" s="2"/>
      <c r="D15" s="2"/>
      <c r="E15" s="2"/>
      <c r="F15" s="2">
        <v>0</v>
      </c>
      <c r="G15" s="2"/>
      <c r="H15" s="2">
        <v>0</v>
      </c>
      <c r="I15" s="2"/>
      <c r="J15" s="2"/>
      <c r="K15" s="2"/>
      <c r="L15" s="1">
        <f>B15+D15+F15+H15+J15</f>
        <v>4060800</v>
      </c>
      <c r="M15" s="13">
        <f>C15+E15+G15+I15+K15</f>
        <v>0</v>
      </c>
      <c r="N15" s="14">
        <f>L15+M15</f>
        <v>4060800</v>
      </c>
      <c r="P15" s="3" t="s">
        <v>12</v>
      </c>
      <c r="Q15" s="2">
        <v>423</v>
      </c>
      <c r="R15" s="2">
        <v>0</v>
      </c>
      <c r="S15" s="2">
        <v>0</v>
      </c>
      <c r="T15" s="2">
        <v>0</v>
      </c>
      <c r="U15" s="2">
        <v>141</v>
      </c>
      <c r="V15" s="2">
        <v>0</v>
      </c>
      <c r="W15" s="2">
        <v>141</v>
      </c>
      <c r="X15" s="2">
        <v>0</v>
      </c>
      <c r="Y15" s="2">
        <v>0</v>
      </c>
      <c r="Z15" s="2">
        <v>0</v>
      </c>
      <c r="AA15" s="1">
        <f>Q15+S15+U15+W15+Y15</f>
        <v>705</v>
      </c>
      <c r="AB15" s="13">
        <f>R15+T15+V15+X15+Z15</f>
        <v>0</v>
      </c>
      <c r="AC15" s="14">
        <f>AA15+AB15</f>
        <v>705</v>
      </c>
      <c r="AE15" s="3" t="s">
        <v>12</v>
      </c>
      <c r="AF15" s="2">
        <f>IFERROR(B15/Q15, "N.A.")</f>
        <v>9600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>
        <f t="shared" si="0"/>
        <v>0</v>
      </c>
      <c r="AK15" s="2" t="str">
        <f t="shared" si="0"/>
        <v>N.A.</v>
      </c>
      <c r="AL15" s="2">
        <f t="shared" si="0"/>
        <v>0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5760</v>
      </c>
      <c r="AQ15" s="13" t="str">
        <f t="shared" si="0"/>
        <v>N.A.</v>
      </c>
      <c r="AR15" s="14">
        <f t="shared" si="0"/>
        <v>5760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>
        <v>11794650</v>
      </c>
      <c r="C17" s="2"/>
      <c r="D17" s="2"/>
      <c r="E17" s="2"/>
      <c r="F17" s="2"/>
      <c r="G17" s="2">
        <v>6345000</v>
      </c>
      <c r="H17" s="2"/>
      <c r="I17" s="2"/>
      <c r="J17" s="2"/>
      <c r="K17" s="2"/>
      <c r="L17" s="1">
        <f t="shared" si="1"/>
        <v>11794650</v>
      </c>
      <c r="M17" s="13">
        <f t="shared" si="1"/>
        <v>6345000</v>
      </c>
      <c r="N17" s="14">
        <f t="shared" si="2"/>
        <v>18139650</v>
      </c>
      <c r="P17" s="3" t="s">
        <v>14</v>
      </c>
      <c r="Q17" s="2">
        <v>987</v>
      </c>
      <c r="R17" s="2">
        <v>0</v>
      </c>
      <c r="S17" s="2">
        <v>0</v>
      </c>
      <c r="T17" s="2">
        <v>0</v>
      </c>
      <c r="U17" s="2">
        <v>0</v>
      </c>
      <c r="V17" s="2">
        <v>564</v>
      </c>
      <c r="W17" s="2">
        <v>0</v>
      </c>
      <c r="X17" s="2">
        <v>0</v>
      </c>
      <c r="Y17" s="2">
        <v>0</v>
      </c>
      <c r="Z17" s="2">
        <v>0</v>
      </c>
      <c r="AA17" s="1">
        <f t="shared" si="3"/>
        <v>987</v>
      </c>
      <c r="AB17" s="13">
        <f t="shared" si="3"/>
        <v>564</v>
      </c>
      <c r="AC17" s="14">
        <f t="shared" si="4"/>
        <v>1551</v>
      </c>
      <c r="AE17" s="3" t="s">
        <v>14</v>
      </c>
      <c r="AF17" s="2">
        <f t="shared" si="5"/>
        <v>11950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11250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>
        <f t="shared" si="0"/>
        <v>11950</v>
      </c>
      <c r="AQ17" s="13">
        <f t="shared" si="0"/>
        <v>11250</v>
      </c>
      <c r="AR17" s="14">
        <f t="shared" si="0"/>
        <v>11695.454545454546</v>
      </c>
    </row>
    <row r="18" spans="1:44" ht="15" customHeight="1" thickBot="1" x14ac:dyDescent="0.3">
      <c r="A18" s="3" t="s">
        <v>15</v>
      </c>
      <c r="B18" s="2">
        <v>2910240</v>
      </c>
      <c r="C18" s="2"/>
      <c r="D18" s="2"/>
      <c r="E18" s="2"/>
      <c r="F18" s="2"/>
      <c r="G18" s="2">
        <v>1410000</v>
      </c>
      <c r="H18" s="2">
        <v>846000</v>
      </c>
      <c r="I18" s="2"/>
      <c r="J18" s="2"/>
      <c r="K18" s="2"/>
      <c r="L18" s="1">
        <f t="shared" si="1"/>
        <v>3756240</v>
      </c>
      <c r="M18" s="13">
        <f t="shared" si="1"/>
        <v>1410000</v>
      </c>
      <c r="N18" s="14">
        <f t="shared" si="2"/>
        <v>5166240</v>
      </c>
      <c r="P18" s="3" t="s">
        <v>15</v>
      </c>
      <c r="Q18" s="2">
        <v>141</v>
      </c>
      <c r="R18" s="2">
        <v>0</v>
      </c>
      <c r="S18" s="2">
        <v>0</v>
      </c>
      <c r="T18" s="2">
        <v>0</v>
      </c>
      <c r="U18" s="2">
        <v>0</v>
      </c>
      <c r="V18" s="2">
        <v>141</v>
      </c>
      <c r="W18" s="2">
        <v>282</v>
      </c>
      <c r="X18" s="2">
        <v>0</v>
      </c>
      <c r="Y18" s="2">
        <v>0</v>
      </c>
      <c r="Z18" s="2">
        <v>0</v>
      </c>
      <c r="AA18" s="1">
        <f t="shared" si="3"/>
        <v>423</v>
      </c>
      <c r="AB18" s="13">
        <f t="shared" si="3"/>
        <v>141</v>
      </c>
      <c r="AC18" s="21">
        <f t="shared" si="4"/>
        <v>564</v>
      </c>
      <c r="AE18" s="3" t="s">
        <v>15</v>
      </c>
      <c r="AF18" s="2">
        <f t="shared" si="5"/>
        <v>20640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10000</v>
      </c>
      <c r="AL18" s="2">
        <f t="shared" si="0"/>
        <v>3000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8880</v>
      </c>
      <c r="AQ18" s="13">
        <f t="shared" si="0"/>
        <v>10000</v>
      </c>
      <c r="AR18" s="14">
        <f t="shared" si="0"/>
        <v>9160</v>
      </c>
    </row>
    <row r="19" spans="1:44" ht="15" customHeight="1" thickBot="1" x14ac:dyDescent="0.3">
      <c r="A19" s="4" t="s">
        <v>16</v>
      </c>
      <c r="B19" s="2">
        <v>18765690</v>
      </c>
      <c r="C19" s="2"/>
      <c r="D19" s="2"/>
      <c r="E19" s="2"/>
      <c r="F19" s="2">
        <v>0</v>
      </c>
      <c r="G19" s="2">
        <v>7755000</v>
      </c>
      <c r="H19" s="2">
        <v>845999.99999999988</v>
      </c>
      <c r="I19" s="2"/>
      <c r="J19" s="2"/>
      <c r="K19" s="2"/>
      <c r="L19" s="1">
        <f t="shared" ref="L19" si="6">B19+D19+F19+H19+J19</f>
        <v>19611690</v>
      </c>
      <c r="M19" s="13">
        <f t="shared" ref="M19" si="7">C19+E19+G19+I19+K19</f>
        <v>7755000</v>
      </c>
      <c r="N19" s="21">
        <f t="shared" ref="N19" si="8">L19+M19</f>
        <v>27366690</v>
      </c>
      <c r="P19" s="4" t="s">
        <v>16</v>
      </c>
      <c r="Q19" s="2">
        <v>1551</v>
      </c>
      <c r="R19" s="2">
        <v>0</v>
      </c>
      <c r="S19" s="2">
        <v>0</v>
      </c>
      <c r="T19" s="2">
        <v>0</v>
      </c>
      <c r="U19" s="2">
        <v>141</v>
      </c>
      <c r="V19" s="2">
        <v>705</v>
      </c>
      <c r="W19" s="2">
        <v>423</v>
      </c>
      <c r="X19" s="2">
        <v>0</v>
      </c>
      <c r="Y19" s="2">
        <v>0</v>
      </c>
      <c r="Z19" s="2">
        <v>0</v>
      </c>
      <c r="AA19" s="1">
        <f t="shared" ref="AA19" si="9">Q19+S19+U19+W19+Y19</f>
        <v>2115</v>
      </c>
      <c r="AB19" s="13">
        <f t="shared" ref="AB19" si="10">R19+T19+V19+X19+Z19</f>
        <v>705</v>
      </c>
      <c r="AC19" s="14">
        <f t="shared" ref="AC19" si="11">AA19+AB19</f>
        <v>2820</v>
      </c>
      <c r="AE19" s="4" t="s">
        <v>16</v>
      </c>
      <c r="AF19" s="2">
        <f t="shared" si="5"/>
        <v>12099.09090909091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>
        <f t="shared" si="0"/>
        <v>0</v>
      </c>
      <c r="AK19" s="2">
        <f t="shared" si="0"/>
        <v>11000</v>
      </c>
      <c r="AL19" s="2">
        <f t="shared" si="0"/>
        <v>1999.9999999999998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>
        <f t="shared" ref="AP19" si="12">IFERROR(L19/AA19, "N.A.")</f>
        <v>9272.6666666666661</v>
      </c>
      <c r="AQ19" s="13">
        <f t="shared" ref="AQ19" si="13">IFERROR(M19/AB19, "N.A.")</f>
        <v>11000</v>
      </c>
      <c r="AR19" s="14">
        <f t="shared" ref="AR19" si="14">IFERROR(N19/AC19, "N.A.")</f>
        <v>9704.5</v>
      </c>
    </row>
    <row r="20" spans="1:44" ht="15" customHeight="1" thickBot="1" x14ac:dyDescent="0.3">
      <c r="A20" s="5" t="s">
        <v>0</v>
      </c>
      <c r="B20" s="42">
        <f>B19+C19</f>
        <v>18765690</v>
      </c>
      <c r="C20" s="43"/>
      <c r="D20" s="42">
        <f>D19+E19</f>
        <v>0</v>
      </c>
      <c r="E20" s="43"/>
      <c r="F20" s="42">
        <f>F19+G19</f>
        <v>7755000</v>
      </c>
      <c r="G20" s="43"/>
      <c r="H20" s="42">
        <f>H19+I19</f>
        <v>845999.99999999988</v>
      </c>
      <c r="I20" s="43"/>
      <c r="J20" s="42">
        <f>J19+K19</f>
        <v>0</v>
      </c>
      <c r="K20" s="43"/>
      <c r="L20" s="42">
        <f>L19+M19</f>
        <v>27366690</v>
      </c>
      <c r="M20" s="46"/>
      <c r="N20" s="22">
        <f>B20+D20+F20+H20+J20</f>
        <v>27366690</v>
      </c>
      <c r="P20" s="5" t="s">
        <v>0</v>
      </c>
      <c r="Q20" s="42">
        <f>Q19+R19</f>
        <v>1551</v>
      </c>
      <c r="R20" s="43"/>
      <c r="S20" s="42">
        <f>S19+T19</f>
        <v>0</v>
      </c>
      <c r="T20" s="43"/>
      <c r="U20" s="42">
        <f>U19+V19</f>
        <v>846</v>
      </c>
      <c r="V20" s="43"/>
      <c r="W20" s="42">
        <f>W19+X19</f>
        <v>423</v>
      </c>
      <c r="X20" s="43"/>
      <c r="Y20" s="42">
        <f>Y19+Z19</f>
        <v>0</v>
      </c>
      <c r="Z20" s="43"/>
      <c r="AA20" s="42">
        <f>AA19+AB19</f>
        <v>2820</v>
      </c>
      <c r="AB20" s="43"/>
      <c r="AC20" s="23">
        <f>Q20+S20+U20+W20+Y20</f>
        <v>2820</v>
      </c>
      <c r="AE20" s="5" t="s">
        <v>0</v>
      </c>
      <c r="AF20" s="44">
        <f>IFERROR(B20/Q20,"N.A.")</f>
        <v>12099.09090909091</v>
      </c>
      <c r="AG20" s="45"/>
      <c r="AH20" s="44" t="str">
        <f>IFERROR(D20/S20,"N.A.")</f>
        <v>N.A.</v>
      </c>
      <c r="AI20" s="45"/>
      <c r="AJ20" s="44">
        <f>IFERROR(F20/U20,"N.A.")</f>
        <v>9166.6666666666661</v>
      </c>
      <c r="AK20" s="45"/>
      <c r="AL20" s="44">
        <f>IFERROR(H20/W20,"N.A.")</f>
        <v>1999.9999999999998</v>
      </c>
      <c r="AM20" s="45"/>
      <c r="AN20" s="44" t="str">
        <f>IFERROR(J20/Y20,"N.A.")</f>
        <v>N.A.</v>
      </c>
      <c r="AO20" s="45"/>
      <c r="AP20" s="44">
        <f>IFERROR(L20/AA20,"N.A.")</f>
        <v>9704.5</v>
      </c>
      <c r="AQ20" s="45"/>
      <c r="AR20" s="16">
        <f>IFERROR(N20/AC20, "N.A.")</f>
        <v>9704.5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3637800</v>
      </c>
      <c r="C27" s="2"/>
      <c r="D27" s="2"/>
      <c r="E27" s="2"/>
      <c r="F27" s="2">
        <v>0</v>
      </c>
      <c r="G27" s="2"/>
      <c r="H27" s="2">
        <v>0</v>
      </c>
      <c r="I27" s="2"/>
      <c r="J27" s="2"/>
      <c r="K27" s="2"/>
      <c r="L27" s="1">
        <f>B27+D27+F27+H27+J27</f>
        <v>3637800</v>
      </c>
      <c r="M27" s="13">
        <f>C27+E27+G27+I27+K27</f>
        <v>0</v>
      </c>
      <c r="N27" s="14">
        <f>L27+M27</f>
        <v>3637800</v>
      </c>
      <c r="P27" s="3" t="s">
        <v>12</v>
      </c>
      <c r="Q27" s="2">
        <v>282</v>
      </c>
      <c r="R27" s="2">
        <v>0</v>
      </c>
      <c r="S27" s="2">
        <v>0</v>
      </c>
      <c r="T27" s="2">
        <v>0</v>
      </c>
      <c r="U27" s="2">
        <v>141</v>
      </c>
      <c r="V27" s="2">
        <v>0</v>
      </c>
      <c r="W27" s="2">
        <v>141</v>
      </c>
      <c r="X27" s="2">
        <v>0</v>
      </c>
      <c r="Y27" s="2">
        <v>0</v>
      </c>
      <c r="Z27" s="2">
        <v>0</v>
      </c>
      <c r="AA27" s="1">
        <f>Q27+S27+U27+W27+Y27</f>
        <v>564</v>
      </c>
      <c r="AB27" s="13">
        <f>R27+T27+V27+X27+Z27</f>
        <v>0</v>
      </c>
      <c r="AC27" s="14">
        <f>AA27+AB27</f>
        <v>564</v>
      </c>
      <c r="AE27" s="3" t="s">
        <v>12</v>
      </c>
      <c r="AF27" s="2">
        <f>IFERROR(B27/Q27, "N.A.")</f>
        <v>12900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>
        <f t="shared" si="15"/>
        <v>0</v>
      </c>
      <c r="AK27" s="2" t="str">
        <f t="shared" si="15"/>
        <v>N.A.</v>
      </c>
      <c r="AL27" s="2">
        <f t="shared" si="15"/>
        <v>0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6450</v>
      </c>
      <c r="AQ27" s="13" t="str">
        <f t="shared" si="15"/>
        <v>N.A.</v>
      </c>
      <c r="AR27" s="14">
        <f t="shared" si="15"/>
        <v>6450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9975750</v>
      </c>
      <c r="C29" s="2"/>
      <c r="D29" s="2"/>
      <c r="E29" s="2"/>
      <c r="F29" s="2"/>
      <c r="G29" s="2">
        <v>0</v>
      </c>
      <c r="H29" s="2"/>
      <c r="I29" s="2"/>
      <c r="J29" s="2"/>
      <c r="K29" s="2"/>
      <c r="L29" s="1">
        <f t="shared" si="16"/>
        <v>9975750</v>
      </c>
      <c r="M29" s="13">
        <f t="shared" si="16"/>
        <v>0</v>
      </c>
      <c r="N29" s="14">
        <f t="shared" si="17"/>
        <v>9975750</v>
      </c>
      <c r="P29" s="3" t="s">
        <v>14</v>
      </c>
      <c r="Q29" s="2">
        <v>846</v>
      </c>
      <c r="R29" s="2">
        <v>0</v>
      </c>
      <c r="S29" s="2">
        <v>0</v>
      </c>
      <c r="T29" s="2">
        <v>0</v>
      </c>
      <c r="U29" s="2">
        <v>0</v>
      </c>
      <c r="V29" s="2">
        <v>141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846</v>
      </c>
      <c r="AB29" s="13">
        <f t="shared" si="18"/>
        <v>141</v>
      </c>
      <c r="AC29" s="14">
        <f t="shared" si="19"/>
        <v>987</v>
      </c>
      <c r="AE29" s="3" t="s">
        <v>14</v>
      </c>
      <c r="AF29" s="2">
        <f t="shared" si="20"/>
        <v>11791.666666666666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0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11791.666666666666</v>
      </c>
      <c r="AQ29" s="13">
        <f t="shared" si="15"/>
        <v>0</v>
      </c>
      <c r="AR29" s="14">
        <f t="shared" si="15"/>
        <v>10107.142857142857</v>
      </c>
    </row>
    <row r="30" spans="1:44" ht="15" customHeight="1" thickBot="1" x14ac:dyDescent="0.3">
      <c r="A30" s="3" t="s">
        <v>15</v>
      </c>
      <c r="B30" s="2">
        <v>2910240</v>
      </c>
      <c r="C30" s="2"/>
      <c r="D30" s="2"/>
      <c r="E30" s="2"/>
      <c r="F30" s="2"/>
      <c r="G30" s="2"/>
      <c r="H30" s="2">
        <v>846000</v>
      </c>
      <c r="I30" s="2"/>
      <c r="J30" s="2"/>
      <c r="K30" s="2"/>
      <c r="L30" s="1">
        <f t="shared" si="16"/>
        <v>3756240</v>
      </c>
      <c r="M30" s="13">
        <f t="shared" si="16"/>
        <v>0</v>
      </c>
      <c r="N30" s="14">
        <f t="shared" si="17"/>
        <v>3756240</v>
      </c>
      <c r="P30" s="3" t="s">
        <v>15</v>
      </c>
      <c r="Q30" s="2">
        <v>141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282</v>
      </c>
      <c r="X30" s="2">
        <v>0</v>
      </c>
      <c r="Y30" s="2">
        <v>0</v>
      </c>
      <c r="Z30" s="2">
        <v>0</v>
      </c>
      <c r="AA30" s="1">
        <f t="shared" si="18"/>
        <v>423</v>
      </c>
      <c r="AB30" s="13">
        <f t="shared" si="18"/>
        <v>0</v>
      </c>
      <c r="AC30" s="21">
        <f t="shared" si="19"/>
        <v>423</v>
      </c>
      <c r="AE30" s="3" t="s">
        <v>15</v>
      </c>
      <c r="AF30" s="2">
        <f t="shared" si="20"/>
        <v>20640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3000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8880</v>
      </c>
      <c r="AQ30" s="13" t="str">
        <f t="shared" si="15"/>
        <v>N.A.</v>
      </c>
      <c r="AR30" s="14">
        <f t="shared" si="15"/>
        <v>8880</v>
      </c>
    </row>
    <row r="31" spans="1:44" ht="15" customHeight="1" thickBot="1" x14ac:dyDescent="0.3">
      <c r="A31" s="4" t="s">
        <v>16</v>
      </c>
      <c r="B31" s="2">
        <v>16523789.999999998</v>
      </c>
      <c r="C31" s="2"/>
      <c r="D31" s="2"/>
      <c r="E31" s="2"/>
      <c r="F31" s="2">
        <v>0</v>
      </c>
      <c r="G31" s="2">
        <v>0</v>
      </c>
      <c r="H31" s="2">
        <v>845999.99999999988</v>
      </c>
      <c r="I31" s="2"/>
      <c r="J31" s="2"/>
      <c r="K31" s="2"/>
      <c r="L31" s="1">
        <f t="shared" ref="L31" si="21">B31+D31+F31+H31+J31</f>
        <v>17369789.999999996</v>
      </c>
      <c r="M31" s="13">
        <f t="shared" ref="M31" si="22">C31+E31+G31+I31+K31</f>
        <v>0</v>
      </c>
      <c r="N31" s="21">
        <f t="shared" ref="N31" si="23">L31+M31</f>
        <v>17369789.999999996</v>
      </c>
      <c r="P31" s="4" t="s">
        <v>16</v>
      </c>
      <c r="Q31" s="2">
        <v>1269</v>
      </c>
      <c r="R31" s="2">
        <v>0</v>
      </c>
      <c r="S31" s="2">
        <v>0</v>
      </c>
      <c r="T31" s="2">
        <v>0</v>
      </c>
      <c r="U31" s="2">
        <v>141</v>
      </c>
      <c r="V31" s="2">
        <v>141</v>
      </c>
      <c r="W31" s="2">
        <v>423</v>
      </c>
      <c r="X31" s="2">
        <v>0</v>
      </c>
      <c r="Y31" s="2">
        <v>0</v>
      </c>
      <c r="Z31" s="2">
        <v>0</v>
      </c>
      <c r="AA31" s="1">
        <f t="shared" ref="AA31" si="24">Q31+S31+U31+W31+Y31</f>
        <v>1833</v>
      </c>
      <c r="AB31" s="13">
        <f t="shared" ref="AB31" si="25">R31+T31+V31+X31+Z31</f>
        <v>141</v>
      </c>
      <c r="AC31" s="14">
        <f t="shared" ref="AC31" si="26">AA31+AB31</f>
        <v>1974</v>
      </c>
      <c r="AE31" s="4" t="s">
        <v>16</v>
      </c>
      <c r="AF31" s="2">
        <f t="shared" si="20"/>
        <v>13021.111111111109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>
        <f t="shared" si="15"/>
        <v>0</v>
      </c>
      <c r="AK31" s="2">
        <f t="shared" si="15"/>
        <v>0</v>
      </c>
      <c r="AL31" s="2">
        <f t="shared" si="15"/>
        <v>1999.9999999999998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9476.1538461538439</v>
      </c>
      <c r="AQ31" s="13">
        <f t="shared" ref="AQ31" si="28">IFERROR(M31/AB31, "N.A.")</f>
        <v>0</v>
      </c>
      <c r="AR31" s="14">
        <f t="shared" ref="AR31" si="29">IFERROR(N31/AC31, "N.A.")</f>
        <v>8799.2857142857119</v>
      </c>
    </row>
    <row r="32" spans="1:44" ht="15" customHeight="1" thickBot="1" x14ac:dyDescent="0.3">
      <c r="A32" s="5" t="s">
        <v>0</v>
      </c>
      <c r="B32" s="42">
        <f>B31+C31</f>
        <v>16523789.999999998</v>
      </c>
      <c r="C32" s="43"/>
      <c r="D32" s="42">
        <f>D31+E31</f>
        <v>0</v>
      </c>
      <c r="E32" s="43"/>
      <c r="F32" s="42">
        <f>F31+G31</f>
        <v>0</v>
      </c>
      <c r="G32" s="43"/>
      <c r="H32" s="42">
        <f>H31+I31</f>
        <v>845999.99999999988</v>
      </c>
      <c r="I32" s="43"/>
      <c r="J32" s="42">
        <f>J31+K31</f>
        <v>0</v>
      </c>
      <c r="K32" s="43"/>
      <c r="L32" s="42">
        <f>L31+M31</f>
        <v>17369789.999999996</v>
      </c>
      <c r="M32" s="46"/>
      <c r="N32" s="22">
        <f>B32+D32+F32+H32+J32</f>
        <v>17369789.999999996</v>
      </c>
      <c r="P32" s="5" t="s">
        <v>0</v>
      </c>
      <c r="Q32" s="42">
        <f>Q31+R31</f>
        <v>1269</v>
      </c>
      <c r="R32" s="43"/>
      <c r="S32" s="42">
        <f>S31+T31</f>
        <v>0</v>
      </c>
      <c r="T32" s="43"/>
      <c r="U32" s="42">
        <f>U31+V31</f>
        <v>282</v>
      </c>
      <c r="V32" s="43"/>
      <c r="W32" s="42">
        <f>W31+X31</f>
        <v>423</v>
      </c>
      <c r="X32" s="43"/>
      <c r="Y32" s="42">
        <f>Y31+Z31</f>
        <v>0</v>
      </c>
      <c r="Z32" s="43"/>
      <c r="AA32" s="42">
        <f>AA31+AB31</f>
        <v>1974</v>
      </c>
      <c r="AB32" s="43"/>
      <c r="AC32" s="23">
        <f>Q32+S32+U32+W32+Y32</f>
        <v>1974</v>
      </c>
      <c r="AE32" s="5" t="s">
        <v>0</v>
      </c>
      <c r="AF32" s="44">
        <f>IFERROR(B32/Q32,"N.A.")</f>
        <v>13021.111111111109</v>
      </c>
      <c r="AG32" s="45"/>
      <c r="AH32" s="44" t="str">
        <f>IFERROR(D32/S32,"N.A.")</f>
        <v>N.A.</v>
      </c>
      <c r="AI32" s="45"/>
      <c r="AJ32" s="44">
        <f>IFERROR(F32/U32,"N.A.")</f>
        <v>0</v>
      </c>
      <c r="AK32" s="45"/>
      <c r="AL32" s="44">
        <f>IFERROR(H32/W32,"N.A.")</f>
        <v>1999.9999999999998</v>
      </c>
      <c r="AM32" s="45"/>
      <c r="AN32" s="44" t="str">
        <f>IFERROR(J32/Y32,"N.A.")</f>
        <v>N.A.</v>
      </c>
      <c r="AO32" s="45"/>
      <c r="AP32" s="44">
        <f>IFERROR(L32/AA32,"N.A.")</f>
        <v>8799.2857142857119</v>
      </c>
      <c r="AQ32" s="45"/>
      <c r="AR32" s="16">
        <f>IFERROR(N32/AC32, "N.A.")</f>
        <v>8799.2857142857119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423000</v>
      </c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423000</v>
      </c>
      <c r="M39" s="13">
        <f>C39+E39+G39+I39+K39</f>
        <v>0</v>
      </c>
      <c r="N39" s="14">
        <f>L39+M39</f>
        <v>423000</v>
      </c>
      <c r="P39" s="3" t="s">
        <v>12</v>
      </c>
      <c r="Q39" s="2">
        <v>141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1">
        <f>Q39+S39+U39+W39+Y39</f>
        <v>141</v>
      </c>
      <c r="AB39" s="13">
        <f>R39+T39+V39+X39+Z39</f>
        <v>0</v>
      </c>
      <c r="AC39" s="14">
        <f>AA39+AB39</f>
        <v>141</v>
      </c>
      <c r="AE39" s="3" t="s">
        <v>12</v>
      </c>
      <c r="AF39" s="2">
        <f>IFERROR(B39/Q39, "N.A.")</f>
        <v>3000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3000</v>
      </c>
      <c r="AQ39" s="13" t="str">
        <f t="shared" si="30"/>
        <v>N.A.</v>
      </c>
      <c r="AR39" s="14">
        <f t="shared" si="30"/>
        <v>3000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>
        <v>1818900</v>
      </c>
      <c r="C41" s="2"/>
      <c r="D41" s="2"/>
      <c r="E41" s="2"/>
      <c r="F41" s="2"/>
      <c r="G41" s="2">
        <v>6345000</v>
      </c>
      <c r="H41" s="2"/>
      <c r="I41" s="2"/>
      <c r="J41" s="2"/>
      <c r="K41" s="2"/>
      <c r="L41" s="1">
        <f t="shared" si="31"/>
        <v>1818900</v>
      </c>
      <c r="M41" s="13">
        <f t="shared" si="31"/>
        <v>6345000</v>
      </c>
      <c r="N41" s="14">
        <f t="shared" si="32"/>
        <v>8163900</v>
      </c>
      <c r="P41" s="3" t="s">
        <v>14</v>
      </c>
      <c r="Q41" s="2">
        <v>141</v>
      </c>
      <c r="R41" s="2">
        <v>0</v>
      </c>
      <c r="S41" s="2">
        <v>0</v>
      </c>
      <c r="T41" s="2">
        <v>0</v>
      </c>
      <c r="U41" s="2">
        <v>0</v>
      </c>
      <c r="V41" s="2">
        <v>423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141</v>
      </c>
      <c r="AB41" s="13">
        <f t="shared" si="33"/>
        <v>423</v>
      </c>
      <c r="AC41" s="14">
        <f t="shared" si="34"/>
        <v>564</v>
      </c>
      <c r="AE41" s="3" t="s">
        <v>14</v>
      </c>
      <c r="AF41" s="2">
        <f t="shared" si="35"/>
        <v>12900</v>
      </c>
      <c r="AG41" s="2" t="str">
        <f t="shared" si="30"/>
        <v>N.A.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15000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12900</v>
      </c>
      <c r="AQ41" s="13">
        <f t="shared" si="30"/>
        <v>15000</v>
      </c>
      <c r="AR41" s="14">
        <f t="shared" si="30"/>
        <v>14475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>
        <v>1410000</v>
      </c>
      <c r="H42" s="2"/>
      <c r="I42" s="2"/>
      <c r="J42" s="2"/>
      <c r="K42" s="2"/>
      <c r="L42" s="1">
        <f t="shared" si="31"/>
        <v>0</v>
      </c>
      <c r="M42" s="13">
        <f t="shared" si="31"/>
        <v>1410000</v>
      </c>
      <c r="N42" s="14">
        <f t="shared" si="32"/>
        <v>1410000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141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141</v>
      </c>
      <c r="AC42" s="14">
        <f t="shared" si="34"/>
        <v>141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10000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>
        <f t="shared" si="30"/>
        <v>10000</v>
      </c>
      <c r="AR42" s="14">
        <f t="shared" si="30"/>
        <v>10000</v>
      </c>
    </row>
    <row r="43" spans="1:44" ht="15" customHeight="1" thickBot="1" x14ac:dyDescent="0.3">
      <c r="A43" s="4" t="s">
        <v>16</v>
      </c>
      <c r="B43" s="2">
        <v>2241900</v>
      </c>
      <c r="C43" s="2"/>
      <c r="D43" s="2"/>
      <c r="E43" s="2"/>
      <c r="F43" s="2"/>
      <c r="G43" s="2">
        <v>7755000</v>
      </c>
      <c r="H43" s="2"/>
      <c r="I43" s="2"/>
      <c r="J43" s="2"/>
      <c r="K43" s="2"/>
      <c r="L43" s="1">
        <f t="shared" ref="L43" si="36">B43+D43+F43+H43+J43</f>
        <v>2241900</v>
      </c>
      <c r="M43" s="13">
        <f t="shared" ref="M43" si="37">C43+E43+G43+I43+K43</f>
        <v>7755000</v>
      </c>
      <c r="N43" s="21">
        <f t="shared" ref="N43" si="38">L43+M43</f>
        <v>9996900</v>
      </c>
      <c r="P43" s="4" t="s">
        <v>16</v>
      </c>
      <c r="Q43" s="2">
        <v>282</v>
      </c>
      <c r="R43" s="2">
        <v>0</v>
      </c>
      <c r="S43" s="2">
        <v>0</v>
      </c>
      <c r="T43" s="2">
        <v>0</v>
      </c>
      <c r="U43" s="2">
        <v>0</v>
      </c>
      <c r="V43" s="2">
        <v>564</v>
      </c>
      <c r="W43" s="2">
        <v>0</v>
      </c>
      <c r="X43" s="2">
        <v>0</v>
      </c>
      <c r="Y43" s="2">
        <v>0</v>
      </c>
      <c r="Z43" s="2">
        <v>0</v>
      </c>
      <c r="AA43" s="1">
        <f t="shared" ref="AA43" si="39">Q43+S43+U43+W43+Y43</f>
        <v>282</v>
      </c>
      <c r="AB43" s="13">
        <f t="shared" ref="AB43" si="40">R43+T43+V43+X43+Z43</f>
        <v>564</v>
      </c>
      <c r="AC43" s="21">
        <f t="shared" ref="AC43" si="41">AA43+AB43</f>
        <v>846</v>
      </c>
      <c r="AE43" s="4" t="s">
        <v>16</v>
      </c>
      <c r="AF43" s="2">
        <f t="shared" si="35"/>
        <v>7950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>
        <f t="shared" si="30"/>
        <v>13750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7950</v>
      </c>
      <c r="AQ43" s="13">
        <f t="shared" ref="AQ43" si="43">IFERROR(M43/AB43, "N.A.")</f>
        <v>13750</v>
      </c>
      <c r="AR43" s="14">
        <f t="shared" ref="AR43" si="44">IFERROR(N43/AC43, "N.A.")</f>
        <v>11816.666666666666</v>
      </c>
    </row>
    <row r="44" spans="1:44" ht="15" customHeight="1" thickBot="1" x14ac:dyDescent="0.3">
      <c r="A44" s="5" t="s">
        <v>0</v>
      </c>
      <c r="B44" s="42">
        <f>B43+C43</f>
        <v>2241900</v>
      </c>
      <c r="C44" s="43"/>
      <c r="D44" s="42">
        <f>D43+E43</f>
        <v>0</v>
      </c>
      <c r="E44" s="43"/>
      <c r="F44" s="42">
        <f>F43+G43</f>
        <v>7755000</v>
      </c>
      <c r="G44" s="43"/>
      <c r="H44" s="42">
        <f>H43+I43</f>
        <v>0</v>
      </c>
      <c r="I44" s="43"/>
      <c r="J44" s="42">
        <f>J43+K43</f>
        <v>0</v>
      </c>
      <c r="K44" s="43"/>
      <c r="L44" s="42">
        <f>L43+M43</f>
        <v>9996900</v>
      </c>
      <c r="M44" s="46"/>
      <c r="N44" s="22">
        <f>B44+D44+F44+H44+J44</f>
        <v>9996900</v>
      </c>
      <c r="P44" s="5" t="s">
        <v>0</v>
      </c>
      <c r="Q44" s="42">
        <f>Q43+R43</f>
        <v>282</v>
      </c>
      <c r="R44" s="43"/>
      <c r="S44" s="42">
        <f>S43+T43</f>
        <v>0</v>
      </c>
      <c r="T44" s="43"/>
      <c r="U44" s="42">
        <f>U43+V43</f>
        <v>564</v>
      </c>
      <c r="V44" s="43"/>
      <c r="W44" s="42">
        <f>W43+X43</f>
        <v>0</v>
      </c>
      <c r="X44" s="43"/>
      <c r="Y44" s="42">
        <f>Y43+Z43</f>
        <v>0</v>
      </c>
      <c r="Z44" s="43"/>
      <c r="AA44" s="42">
        <f>AA43+AB43</f>
        <v>846</v>
      </c>
      <c r="AB44" s="46"/>
      <c r="AC44" s="22">
        <f>Q44+S44+U44+W44+Y44</f>
        <v>846</v>
      </c>
      <c r="AE44" s="5" t="s">
        <v>0</v>
      </c>
      <c r="AF44" s="44">
        <f>IFERROR(B44/Q44,"N.A.")</f>
        <v>7950</v>
      </c>
      <c r="AG44" s="45"/>
      <c r="AH44" s="44" t="str">
        <f>IFERROR(D44/S44,"N.A.")</f>
        <v>N.A.</v>
      </c>
      <c r="AI44" s="45"/>
      <c r="AJ44" s="44">
        <f>IFERROR(F44/U44,"N.A.")</f>
        <v>13750</v>
      </c>
      <c r="AK44" s="45"/>
      <c r="AL44" s="44" t="str">
        <f>IFERROR(H44/W44,"N.A.")</f>
        <v>N.A.</v>
      </c>
      <c r="AM44" s="45"/>
      <c r="AN44" s="44" t="str">
        <f>IFERROR(J44/Y44,"N.A.")</f>
        <v>N.A.</v>
      </c>
      <c r="AO44" s="45"/>
      <c r="AP44" s="44">
        <f>IFERROR(L44/AA44,"N.A.")</f>
        <v>11816.666666666666</v>
      </c>
      <c r="AQ44" s="45"/>
      <c r="AR44" s="16">
        <f>IFERROR(N44/AC44, "N.A.")</f>
        <v>11816.666666666666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22E3AB9-6F45-486C-B895-412327DF5D5F}">
  <ds:schemaRefs>
    <ds:schemaRef ds:uri="http://schemas.microsoft.com/office/2006/metadata/properties"/>
    <ds:schemaRef ds:uri="3946fdfc-da00-409a-95df-cd9f19cc2a9a"/>
    <ds:schemaRef ds:uri="http://purl.org/dc/dcmitype/"/>
    <ds:schemaRef ds:uri="http://schemas.microsoft.com/office/2006/documentManagement/types"/>
    <ds:schemaRef ds:uri="http://www.w3.org/XML/1998/namespace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2022 T4</dc:title>
  <dc:subject>Matriz Hussmanns Quintana Roo, 2022-T4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2025-12-16T14:50:29Z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